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21.1.116\share\■住民税係\【02】国保・介護・軽自\01 国保\【11】広報・ホームページ原稿（試算シート）\試算エクセルシート\"/>
    </mc:Choice>
  </mc:AlternateContent>
  <bookViews>
    <workbookView xWindow="0" yWindow="0" windowWidth="28800" windowHeight="12450"/>
  </bookViews>
  <sheets>
    <sheet name="試算シート " sheetId="6" r:id="rId1"/>
    <sheet name="入力方法" sheetId="7" r:id="rId2"/>
  </sheets>
  <definedNames>
    <definedName name="_xlnm.Print_Area" localSheetId="0">'試算シート '!$A$1:$AT$92</definedName>
    <definedName name="_xlnm.Print_Area" localSheetId="1">入力方法!$A$1:$AT$85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X27" i="6" l="1"/>
  <c r="P65" i="6" l="1"/>
  <c r="BC21" i="6" l="1"/>
  <c r="AX21" i="6"/>
  <c r="BH21" i="6" l="1"/>
  <c r="BM21" i="6"/>
  <c r="AA21" i="6"/>
  <c r="AF21" i="6" s="1"/>
  <c r="X46" i="6" l="1"/>
  <c r="BS24" i="6" l="1"/>
  <c r="AA64" i="7" l="1"/>
  <c r="AF64" i="7" s="1"/>
  <c r="AK64" i="7" s="1"/>
  <c r="AA63" i="7"/>
  <c r="AF63" i="7" s="1"/>
  <c r="AK63" i="7" s="1"/>
  <c r="AA62" i="7"/>
  <c r="AF62" i="7" s="1"/>
  <c r="AK62" i="7" s="1"/>
  <c r="AA61" i="7"/>
  <c r="AF61" i="7" s="1"/>
  <c r="AK61" i="7" s="1"/>
  <c r="AA60" i="7"/>
  <c r="AF60" i="7" s="1"/>
  <c r="AK60" i="7" s="1"/>
  <c r="AA59" i="7"/>
  <c r="AF59" i="7" s="1"/>
  <c r="AK59" i="7" s="1"/>
  <c r="AA40" i="7" l="1"/>
  <c r="AF40" i="7" s="1"/>
  <c r="AK40" i="7" s="1"/>
  <c r="AA39" i="7"/>
  <c r="AF39" i="7" s="1"/>
  <c r="AK39" i="7" s="1"/>
  <c r="AA38" i="7"/>
  <c r="AF38" i="7" s="1"/>
  <c r="AK38" i="7" s="1"/>
  <c r="AA37" i="7"/>
  <c r="AF37" i="7" s="1"/>
  <c r="AK37" i="7" s="1"/>
  <c r="AA36" i="7"/>
  <c r="AF36" i="7" s="1"/>
  <c r="AK36" i="7" s="1"/>
  <c r="AA35" i="7"/>
  <c r="AF35" i="7" s="1"/>
  <c r="AK35" i="7" s="1"/>
  <c r="X79" i="6" l="1"/>
  <c r="P78" i="6"/>
  <c r="P76" i="6"/>
  <c r="P67" i="6"/>
  <c r="X57" i="6"/>
  <c r="P56" i="6"/>
  <c r="P54" i="6"/>
  <c r="P45" i="6"/>
  <c r="P43" i="6"/>
  <c r="CC27" i="6"/>
  <c r="X44" i="6" s="1"/>
  <c r="X45" i="6" s="1"/>
  <c r="X66" i="6"/>
  <c r="X67" i="6" s="1"/>
  <c r="BS27" i="6"/>
  <c r="BC26" i="6"/>
  <c r="AX26" i="6"/>
  <c r="AA26" i="6"/>
  <c r="AF26" i="6" s="1"/>
  <c r="AK26" i="6" s="1"/>
  <c r="BC25" i="6"/>
  <c r="AX25" i="6"/>
  <c r="AA25" i="6"/>
  <c r="AF25" i="6" s="1"/>
  <c r="AK25" i="6" s="1"/>
  <c r="BC24" i="6"/>
  <c r="AX24" i="6"/>
  <c r="AA24" i="6"/>
  <c r="AF24" i="6" s="1"/>
  <c r="AK24" i="6" s="1"/>
  <c r="BC23" i="6"/>
  <c r="AX23" i="6"/>
  <c r="AA23" i="6"/>
  <c r="AF23" i="6" s="1"/>
  <c r="AK23" i="6" s="1"/>
  <c r="BC22" i="6"/>
  <c r="AX22" i="6"/>
  <c r="AA22" i="6"/>
  <c r="AF22" i="6" s="1"/>
  <c r="AK22" i="6" s="1"/>
  <c r="AK21" i="6"/>
  <c r="X42" i="6" l="1"/>
  <c r="X43" i="6" s="1"/>
  <c r="X47" i="6" s="1"/>
  <c r="BM23" i="6"/>
  <c r="BM24" i="6"/>
  <c r="BM26" i="6"/>
  <c r="BH22" i="6"/>
  <c r="BM22" i="6"/>
  <c r="BM25" i="6"/>
  <c r="X68" i="6"/>
  <c r="X75" i="6"/>
  <c r="X76" i="6" s="1"/>
  <c r="X64" i="6"/>
  <c r="X65" i="6" s="1"/>
  <c r="X53" i="6"/>
  <c r="X54" i="6" s="1"/>
  <c r="X55" i="6"/>
  <c r="X56" i="6" s="1"/>
  <c r="BH24" i="6"/>
  <c r="BH26" i="6"/>
  <c r="X77" i="6"/>
  <c r="X78" i="6" s="1"/>
  <c r="BH23" i="6"/>
  <c r="BH25" i="6"/>
  <c r="CC24" i="6" l="1"/>
  <c r="BH27" i="6"/>
  <c r="X69" i="6"/>
  <c r="X58" i="6"/>
  <c r="X80" i="6"/>
  <c r="CC21" i="6" l="1"/>
  <c r="BX21" i="6"/>
  <c r="BS21" i="6"/>
  <c r="BS30" i="6" l="1"/>
  <c r="X81" i="6" s="1"/>
  <c r="X83" i="6" s="1"/>
  <c r="X59" i="6" l="1"/>
  <c r="X61" i="6" s="1"/>
  <c r="X70" i="6"/>
  <c r="X82" i="6"/>
  <c r="X84" i="6" s="1"/>
  <c r="X85" i="6" s="1"/>
  <c r="AJ89" i="6" s="1"/>
  <c r="X48" i="6"/>
  <c r="X50" i="6" s="1"/>
  <c r="X71" i="6"/>
  <c r="X60" i="6"/>
  <c r="X49" i="6"/>
  <c r="X72" i="6"/>
  <c r="X73" i="6" l="1"/>
  <c r="X74" i="6" s="1"/>
  <c r="Y89" i="6" s="1"/>
  <c r="X62" i="6"/>
  <c r="X63" i="6" s="1"/>
  <c r="N89" i="6" s="1"/>
  <c r="X51" i="6"/>
  <c r="X52" i="6" s="1"/>
  <c r="C89" i="6" s="1"/>
  <c r="AJ92" i="6" l="1"/>
</calcChain>
</file>

<file path=xl/sharedStrings.xml><?xml version="1.0" encoding="utf-8"?>
<sst xmlns="http://schemas.openxmlformats.org/spreadsheetml/2006/main" count="260" uniqueCount="115">
  <si>
    <t>年齢</t>
    <rPh sb="0" eb="2">
      <t>ネンレイ</t>
    </rPh>
    <phoneticPr fontId="2"/>
  </si>
  <si>
    <t>前年の総所得金額等</t>
    <rPh sb="0" eb="2">
      <t>ゼンネン</t>
    </rPh>
    <phoneticPr fontId="2"/>
  </si>
  <si>
    <t>円</t>
    <rPh sb="0" eb="1">
      <t>エン</t>
    </rPh>
    <phoneticPr fontId="2"/>
  </si>
  <si>
    <t>税率</t>
    <rPh sb="0" eb="2">
      <t>ゼイリツ</t>
    </rPh>
    <phoneticPr fontId="2"/>
  </si>
  <si>
    <t>％</t>
    <phoneticPr fontId="2"/>
  </si>
  <si>
    <t>＝</t>
    <phoneticPr fontId="2"/>
  </si>
  <si>
    <t>所得割額</t>
    <rPh sb="0" eb="2">
      <t>ショトク</t>
    </rPh>
    <rPh sb="2" eb="3">
      <t>ワリ</t>
    </rPh>
    <rPh sb="3" eb="4">
      <t>ガク</t>
    </rPh>
    <phoneticPr fontId="2"/>
  </si>
  <si>
    <t>①</t>
    <phoneticPr fontId="2"/>
  </si>
  <si>
    <t>合　計</t>
    <rPh sb="0" eb="1">
      <t>ゴウ</t>
    </rPh>
    <rPh sb="2" eb="3">
      <t>ケイ</t>
    </rPh>
    <phoneticPr fontId="2"/>
  </si>
  <si>
    <t>②</t>
    <phoneticPr fontId="2"/>
  </si>
  <si>
    <t>①－②</t>
    <phoneticPr fontId="2"/>
  </si>
  <si>
    <t>人</t>
    <rPh sb="0" eb="1">
      <t>ニン</t>
    </rPh>
    <phoneticPr fontId="2"/>
  </si>
  <si>
    <t>平等割額</t>
    <rPh sb="0" eb="2">
      <t>ビョウドウ</t>
    </rPh>
    <rPh sb="2" eb="3">
      <t>ワリ</t>
    </rPh>
    <rPh sb="3" eb="4">
      <t>ガク</t>
    </rPh>
    <phoneticPr fontId="2"/>
  </si>
  <si>
    <t>３　計算結果</t>
    <rPh sb="2" eb="4">
      <t>ケイサン</t>
    </rPh>
    <rPh sb="4" eb="6">
      <t>ケッカ</t>
    </rPh>
    <phoneticPr fontId="2"/>
  </si>
  <si>
    <t>２　国民健康保険税の計算方法について</t>
    <rPh sb="2" eb="4">
      <t>コクミン</t>
    </rPh>
    <rPh sb="4" eb="6">
      <t>ケンコウ</t>
    </rPh>
    <rPh sb="6" eb="8">
      <t>ホケン</t>
    </rPh>
    <rPh sb="8" eb="9">
      <t>ゼイ</t>
    </rPh>
    <rPh sb="10" eb="12">
      <t>ケイサン</t>
    </rPh>
    <rPh sb="12" eb="14">
      <t>ホウホウ</t>
    </rPh>
    <phoneticPr fontId="2"/>
  </si>
  <si>
    <t>均等割額</t>
    <rPh sb="0" eb="3">
      <t>キントウワリ</t>
    </rPh>
    <rPh sb="3" eb="4">
      <t>ガク</t>
    </rPh>
    <phoneticPr fontId="2"/>
  </si>
  <si>
    <t>課税限度額</t>
    <rPh sb="0" eb="2">
      <t>カゼイ</t>
    </rPh>
    <rPh sb="2" eb="4">
      <t>ゲンド</t>
    </rPh>
    <rPh sb="4" eb="5">
      <t>ガク</t>
    </rPh>
    <phoneticPr fontId="2"/>
  </si>
  <si>
    <t>【国民健康保険税の税率】</t>
    <rPh sb="1" eb="3">
      <t>コクミン</t>
    </rPh>
    <rPh sb="3" eb="5">
      <t>ケンコウ</t>
    </rPh>
    <rPh sb="5" eb="7">
      <t>ホケン</t>
    </rPh>
    <rPh sb="7" eb="8">
      <t>ゼイ</t>
    </rPh>
    <rPh sb="9" eb="11">
      <t>ゼイリツ</t>
    </rPh>
    <phoneticPr fontId="2"/>
  </si>
  <si>
    <t>公的年金
所得</t>
    <rPh sb="0" eb="2">
      <t>コウテキ</t>
    </rPh>
    <rPh sb="2" eb="4">
      <t>ネンキン</t>
    </rPh>
    <rPh sb="5" eb="7">
      <t>ショトク</t>
    </rPh>
    <phoneticPr fontId="2"/>
  </si>
  <si>
    <t>給与
所得</t>
    <rPh sb="0" eb="2">
      <t>キュウヨ</t>
    </rPh>
    <rPh sb="3" eb="5">
      <t>ショトク</t>
    </rPh>
    <phoneticPr fontId="2"/>
  </si>
  <si>
    <t>(単位：円)</t>
    <rPh sb="1" eb="3">
      <t>タンイ</t>
    </rPh>
    <rPh sb="4" eb="5">
      <t>エン</t>
    </rPh>
    <phoneticPr fontId="2"/>
  </si>
  <si>
    <t>医療給付費分</t>
    <phoneticPr fontId="2"/>
  </si>
  <si>
    <t>後期高齢者支援金分</t>
    <phoneticPr fontId="2"/>
  </si>
  <si>
    <t>介護納付金分</t>
    <phoneticPr fontId="2"/>
  </si>
  <si>
    <t>加入者②</t>
    <rPh sb="0" eb="3">
      <t>カニュウシャ</t>
    </rPh>
    <phoneticPr fontId="2"/>
  </si>
  <si>
    <t>加入者③</t>
    <rPh sb="0" eb="3">
      <t>カニュウシャ</t>
    </rPh>
    <phoneticPr fontId="2"/>
  </si>
  <si>
    <t>加入者④</t>
    <rPh sb="0" eb="3">
      <t>カニュウシャ</t>
    </rPh>
    <phoneticPr fontId="2"/>
  </si>
  <si>
    <t>加入者⑤</t>
    <rPh sb="0" eb="3">
      <t>カニュウシャ</t>
    </rPh>
    <phoneticPr fontId="2"/>
  </si>
  <si>
    <t>算定基礎額</t>
    <rPh sb="0" eb="2">
      <t>サンテイ</t>
    </rPh>
    <rPh sb="2" eb="5">
      <t>キソガク</t>
    </rPh>
    <phoneticPr fontId="2"/>
  </si>
  <si>
    <t>軽減判定用公的年金所得</t>
    <rPh sb="0" eb="2">
      <t>ケイゲン</t>
    </rPh>
    <rPh sb="2" eb="4">
      <t>ハンテイ</t>
    </rPh>
    <rPh sb="4" eb="5">
      <t>ヨウ</t>
    </rPh>
    <rPh sb="5" eb="7">
      <t>コウテキ</t>
    </rPh>
    <rPh sb="7" eb="9">
      <t>ネンキン</t>
    </rPh>
    <rPh sb="9" eb="11">
      <t>ショトク</t>
    </rPh>
    <phoneticPr fontId="2"/>
  </si>
  <si>
    <t>軽減判定用給与所得者等人数</t>
    <rPh sb="0" eb="2">
      <t>ケイゲン</t>
    </rPh>
    <rPh sb="2" eb="4">
      <t>ハンテイ</t>
    </rPh>
    <rPh sb="4" eb="5">
      <t>ヨウ</t>
    </rPh>
    <rPh sb="5" eb="7">
      <t>キュウヨ</t>
    </rPh>
    <rPh sb="7" eb="10">
      <t>ショトクシャ</t>
    </rPh>
    <rPh sb="10" eb="11">
      <t>ナド</t>
    </rPh>
    <rPh sb="11" eb="13">
      <t>ニンズウ</t>
    </rPh>
    <phoneticPr fontId="2"/>
  </si>
  <si>
    <t>軽減判定所得</t>
    <rPh sb="0" eb="2">
      <t>ケイゲン</t>
    </rPh>
    <rPh sb="2" eb="4">
      <t>ハンテイ</t>
    </rPh>
    <rPh sb="4" eb="6">
      <t>ショトク</t>
    </rPh>
    <phoneticPr fontId="2"/>
  </si>
  <si>
    <t>軽減割合</t>
    <rPh sb="0" eb="2">
      <t>ケイゲン</t>
    </rPh>
    <rPh sb="2" eb="4">
      <t>ワリアイ</t>
    </rPh>
    <phoneticPr fontId="2"/>
  </si>
  <si>
    <t>7割軽減
基準所得</t>
    <rPh sb="1" eb="2">
      <t>ワリ</t>
    </rPh>
    <rPh sb="2" eb="4">
      <t>ケイゲン</t>
    </rPh>
    <rPh sb="5" eb="7">
      <t>キジュン</t>
    </rPh>
    <rPh sb="7" eb="9">
      <t>ショトク</t>
    </rPh>
    <phoneticPr fontId="2"/>
  </si>
  <si>
    <t>5割軽減
基準所得</t>
    <rPh sb="1" eb="2">
      <t>ワリ</t>
    </rPh>
    <rPh sb="2" eb="4">
      <t>ケイゲン</t>
    </rPh>
    <rPh sb="5" eb="7">
      <t>キジュン</t>
    </rPh>
    <rPh sb="7" eb="9">
      <t>ショトク</t>
    </rPh>
    <phoneticPr fontId="2"/>
  </si>
  <si>
    <t>2割軽減
基準所得</t>
    <rPh sb="1" eb="2">
      <t>ワリ</t>
    </rPh>
    <rPh sb="2" eb="4">
      <t>ケイゲン</t>
    </rPh>
    <rPh sb="5" eb="7">
      <t>キジュン</t>
    </rPh>
    <rPh sb="7" eb="9">
      <t>ショトク</t>
    </rPh>
    <phoneticPr fontId="2"/>
  </si>
  <si>
    <t>世帯主の国保加入の有無</t>
    <rPh sb="0" eb="3">
      <t>セタイヌシ</t>
    </rPh>
    <rPh sb="4" eb="6">
      <t>コクホ</t>
    </rPh>
    <rPh sb="6" eb="8">
      <t>カニュウ</t>
    </rPh>
    <rPh sb="9" eb="11">
      <t>ウム</t>
    </rPh>
    <phoneticPr fontId="2"/>
  </si>
  <si>
    <t>加入者①</t>
    <rPh sb="0" eb="3">
      <t>カニュウシャ</t>
    </rPh>
    <phoneticPr fontId="2"/>
  </si>
  <si>
    <t>世帯主
※必ず入力</t>
    <rPh sb="0" eb="3">
      <t>セタイヌシ</t>
    </rPh>
    <rPh sb="5" eb="6">
      <t>カナラ</t>
    </rPh>
    <rPh sb="7" eb="9">
      <t>ニュウリョク</t>
    </rPh>
    <phoneticPr fontId="2"/>
  </si>
  <si>
    <t>被保険者および
特定同一世帯所属者数</t>
    <rPh sb="0" eb="4">
      <t>ヒホケンシャ</t>
    </rPh>
    <rPh sb="8" eb="10">
      <t>トクテイ</t>
    </rPh>
    <rPh sb="10" eb="12">
      <t>ドウイツ</t>
    </rPh>
    <rPh sb="12" eb="14">
      <t>セタイ</t>
    </rPh>
    <rPh sb="14" eb="16">
      <t>ショゾク</t>
    </rPh>
    <rPh sb="16" eb="17">
      <t>シャ</t>
    </rPh>
    <rPh sb="17" eb="18">
      <t>スウ</t>
    </rPh>
    <phoneticPr fontId="2"/>
  </si>
  <si>
    <t>給与所得者等の人数</t>
    <rPh sb="0" eb="2">
      <t>キュウヨ</t>
    </rPh>
    <rPh sb="2" eb="5">
      <t>ショトクシャ</t>
    </rPh>
    <rPh sb="5" eb="6">
      <t>ナド</t>
    </rPh>
    <rPh sb="7" eb="9">
      <t>ニンズウ</t>
    </rPh>
    <phoneticPr fontId="2"/>
  </si>
  <si>
    <t>未就学児
人数</t>
    <rPh sb="0" eb="4">
      <t>ミシュウガクジ</t>
    </rPh>
    <rPh sb="5" eb="7">
      <t>ニンズウ</t>
    </rPh>
    <phoneticPr fontId="2"/>
  </si>
  <si>
    <t>介護2号
人数</t>
    <rPh sb="0" eb="2">
      <t>カイゴ</t>
    </rPh>
    <rPh sb="3" eb="4">
      <t>ゴウ</t>
    </rPh>
    <rPh sb="5" eb="7">
      <t>ニンズウ</t>
    </rPh>
    <phoneticPr fontId="2"/>
  </si>
  <si>
    <t>平等割額</t>
    <rPh sb="0" eb="3">
      <t>ビョウドウワリ</t>
    </rPh>
    <rPh sb="3" eb="4">
      <t>ガク</t>
    </rPh>
    <phoneticPr fontId="2"/>
  </si>
  <si>
    <t>被保険者数</t>
    <rPh sb="0" eb="4">
      <t>ヒホケンシャ</t>
    </rPh>
    <rPh sb="4" eb="5">
      <t>スウ</t>
    </rPh>
    <phoneticPr fontId="2"/>
  </si>
  <si>
    <t>所得割</t>
    <rPh sb="0" eb="3">
      <t>ショトクワリ</t>
    </rPh>
    <phoneticPr fontId="2"/>
  </si>
  <si>
    <t>均等割</t>
    <rPh sb="0" eb="3">
      <t>キントウワリ</t>
    </rPh>
    <phoneticPr fontId="2"/>
  </si>
  <si>
    <t>平等割</t>
    <rPh sb="0" eb="3">
      <t>ビョウドウワリ</t>
    </rPh>
    <phoneticPr fontId="2"/>
  </si>
  <si>
    <t>算出額</t>
    <rPh sb="0" eb="3">
      <t>サンシュツガク</t>
    </rPh>
    <phoneticPr fontId="2"/>
  </si>
  <si>
    <t>限度超過額</t>
    <rPh sb="0" eb="2">
      <t>ゲンド</t>
    </rPh>
    <rPh sb="2" eb="5">
      <t>チョウカガク</t>
    </rPh>
    <phoneticPr fontId="2"/>
  </si>
  <si>
    <t>政令軽減額</t>
    <rPh sb="0" eb="2">
      <t>セイレイ</t>
    </rPh>
    <rPh sb="2" eb="5">
      <t>ケイゲンガク</t>
    </rPh>
    <phoneticPr fontId="2"/>
  </si>
  <si>
    <t>判定</t>
    <rPh sb="0" eb="2">
      <t>ハンテイ</t>
    </rPh>
    <phoneticPr fontId="2"/>
  </si>
  <si>
    <t>×</t>
    <phoneticPr fontId="2"/>
  </si>
  <si>
    <t>医療保険分</t>
    <rPh sb="0" eb="2">
      <t>イリョウ</t>
    </rPh>
    <rPh sb="2" eb="4">
      <t>ホケン</t>
    </rPh>
    <rPh sb="4" eb="5">
      <t>ブン</t>
    </rPh>
    <phoneticPr fontId="2"/>
  </si>
  <si>
    <t>あり</t>
  </si>
  <si>
    <t>割軽減</t>
    <rPh sb="0" eb="1">
      <t>ワリ</t>
    </rPh>
    <rPh sb="1" eb="3">
      <t>ケイゲン</t>
    </rPh>
    <phoneticPr fontId="2"/>
  </si>
  <si>
    <t>軽減判定用給与所得</t>
    <rPh sb="0" eb="2">
      <t>ケイゲン</t>
    </rPh>
    <rPh sb="2" eb="4">
      <t>ハンテイ</t>
    </rPh>
    <rPh sb="4" eb="5">
      <t>ヨウ</t>
    </rPh>
    <rPh sb="5" eb="7">
      <t>キュウヨ</t>
    </rPh>
    <rPh sb="7" eb="9">
      <t>ショトク</t>
    </rPh>
    <phoneticPr fontId="2"/>
  </si>
  <si>
    <t>後期高齢者支援金分</t>
    <rPh sb="0" eb="2">
      <t>コウキ</t>
    </rPh>
    <rPh sb="2" eb="5">
      <t>コウレイシャ</t>
    </rPh>
    <rPh sb="5" eb="8">
      <t>シエンキン</t>
    </rPh>
    <rPh sb="8" eb="9">
      <t>ブン</t>
    </rPh>
    <phoneticPr fontId="2"/>
  </si>
  <si>
    <t>介護納付金分</t>
    <rPh sb="0" eb="2">
      <t>カイゴ</t>
    </rPh>
    <rPh sb="2" eb="5">
      <t>ノウフキン</t>
    </rPh>
    <rPh sb="5" eb="6">
      <t>ブン</t>
    </rPh>
    <phoneticPr fontId="2"/>
  </si>
  <si>
    <t>こども・子育て支援金分</t>
    <rPh sb="4" eb="6">
      <t>コソダ</t>
    </rPh>
    <rPh sb="7" eb="10">
      <t>シエンキン</t>
    </rPh>
    <rPh sb="10" eb="11">
      <t>ブン</t>
    </rPh>
    <phoneticPr fontId="2"/>
  </si>
  <si>
    <t>高校生以下の国保加入者数（人）※３</t>
    <rPh sb="0" eb="3">
      <t>コウコウセイ</t>
    </rPh>
    <rPh sb="3" eb="5">
      <t>イカ</t>
    </rPh>
    <rPh sb="6" eb="8">
      <t>コクホ</t>
    </rPh>
    <rPh sb="8" eb="11">
      <t>カニュウシャ</t>
    </rPh>
    <rPh sb="11" eb="12">
      <t>スウ</t>
    </rPh>
    <rPh sb="13" eb="14">
      <t>ニン</t>
    </rPh>
    <phoneticPr fontId="2"/>
  </si>
  <si>
    <t>こども・子育て支援金分</t>
    <rPh sb="4" eb="6">
      <t>コソダ</t>
    </rPh>
    <rPh sb="7" eb="9">
      <t>シエン</t>
    </rPh>
    <rPh sb="9" eb="10">
      <t>キン</t>
    </rPh>
    <rPh sb="10" eb="11">
      <t>ブン</t>
    </rPh>
    <phoneticPr fontId="2"/>
  </si>
  <si>
    <t>令和８年度　板倉町国民健康保険税　計算シート</t>
    <rPh sb="0" eb="2">
      <t>レイワ</t>
    </rPh>
    <rPh sb="3" eb="5">
      <t>ネンド</t>
    </rPh>
    <rPh sb="4" eb="5">
      <t>ド</t>
    </rPh>
    <rPh sb="6" eb="9">
      <t>イタクラマチ</t>
    </rPh>
    <rPh sb="9" eb="11">
      <t>コクミン</t>
    </rPh>
    <rPh sb="11" eb="13">
      <t>ケンコウ</t>
    </rPh>
    <rPh sb="13" eb="15">
      <t>ホケン</t>
    </rPh>
    <rPh sb="15" eb="16">
      <t>ゼイ</t>
    </rPh>
    <rPh sb="17" eb="19">
      <t>ケイサン</t>
    </rPh>
    <phoneticPr fontId="2"/>
  </si>
  <si>
    <t>（A）医療保険分保険税額</t>
    <rPh sb="3" eb="5">
      <t>イリョウ</t>
    </rPh>
    <rPh sb="5" eb="7">
      <t>ホケン</t>
    </rPh>
    <rPh sb="7" eb="8">
      <t>ブン</t>
    </rPh>
    <rPh sb="8" eb="11">
      <t>ホケンゼイ</t>
    </rPh>
    <rPh sb="11" eb="12">
      <t>ガク</t>
    </rPh>
    <phoneticPr fontId="2"/>
  </si>
  <si>
    <t>（B）後期高齢者支援金分保険税額</t>
    <rPh sb="3" eb="5">
      <t>コウキ</t>
    </rPh>
    <rPh sb="5" eb="8">
      <t>コウレイシャ</t>
    </rPh>
    <rPh sb="8" eb="11">
      <t>シエンキン</t>
    </rPh>
    <rPh sb="11" eb="12">
      <t>ブン</t>
    </rPh>
    <rPh sb="12" eb="15">
      <t>ホケンゼイ</t>
    </rPh>
    <rPh sb="15" eb="16">
      <t>ガク</t>
    </rPh>
    <phoneticPr fontId="2"/>
  </si>
  <si>
    <t>（C）介護納付金分保険税額</t>
    <rPh sb="3" eb="5">
      <t>カイゴ</t>
    </rPh>
    <rPh sb="5" eb="8">
      <t>ノウフキン</t>
    </rPh>
    <rPh sb="8" eb="9">
      <t>ブン</t>
    </rPh>
    <rPh sb="9" eb="12">
      <t>ホケンゼイ</t>
    </rPh>
    <rPh sb="12" eb="13">
      <t>ガク</t>
    </rPh>
    <phoneticPr fontId="2"/>
  </si>
  <si>
    <t>（D）こども・子育て支援金分保険税額</t>
    <rPh sb="7" eb="9">
      <t>コソダ</t>
    </rPh>
    <rPh sb="10" eb="13">
      <t>シエンキン</t>
    </rPh>
    <rPh sb="13" eb="14">
      <t>ブン</t>
    </rPh>
    <rPh sb="14" eb="17">
      <t>ホケンゼイ</t>
    </rPh>
    <rPh sb="17" eb="18">
      <t>ガク</t>
    </rPh>
    <phoneticPr fontId="2"/>
  </si>
  <si>
    <t>（A）医療保険分</t>
    <phoneticPr fontId="2"/>
  </si>
  <si>
    <t>（B）後期高齢者支援金分</t>
    <phoneticPr fontId="2"/>
  </si>
  <si>
    <t>（C）介護納付金分</t>
    <phoneticPr fontId="2"/>
  </si>
  <si>
    <t>＋</t>
    <phoneticPr fontId="2"/>
  </si>
  <si>
    <t>国民健康保険税（試算額）</t>
    <rPh sb="0" eb="2">
      <t>コクミン</t>
    </rPh>
    <rPh sb="2" eb="4">
      <t>ケンコウ</t>
    </rPh>
    <rPh sb="4" eb="6">
      <t>ホケン</t>
    </rPh>
    <rPh sb="6" eb="7">
      <t>ゼイ</t>
    </rPh>
    <rPh sb="8" eb="10">
      <t>シサン</t>
    </rPh>
    <rPh sb="10" eb="11">
      <t>ガク</t>
    </rPh>
    <phoneticPr fontId="2"/>
  </si>
  <si>
    <t>右下の矢印から対象者の年齢区分を選んで下さい。
※１</t>
    <rPh sb="0" eb="2">
      <t>ミギシタ</t>
    </rPh>
    <rPh sb="3" eb="5">
      <t>ヤジルシ</t>
    </rPh>
    <rPh sb="7" eb="10">
      <t>タイショウシャ</t>
    </rPh>
    <rPh sb="11" eb="13">
      <t>ネンレイ</t>
    </rPh>
    <rPh sb="13" eb="15">
      <t>クブン</t>
    </rPh>
    <rPh sb="16" eb="17">
      <t>エラ</t>
    </rPh>
    <rPh sb="19" eb="20">
      <t>クダ</t>
    </rPh>
    <phoneticPr fontId="2"/>
  </si>
  <si>
    <t>その他所得
※2</t>
    <rPh sb="2" eb="3">
      <t>タ</t>
    </rPh>
    <rPh sb="3" eb="5">
      <t>ショトク</t>
    </rPh>
    <phoneticPr fontId="2"/>
  </si>
  <si>
    <t>基礎控除</t>
    <rPh sb="0" eb="2">
      <t>キソ</t>
    </rPh>
    <rPh sb="2" eb="4">
      <t>コウジョ</t>
    </rPh>
    <phoneticPr fontId="2"/>
  </si>
  <si>
    <t>（D）こども・子育て支援金分</t>
    <phoneticPr fontId="2"/>
  </si>
  <si>
    <r>
      <t>１　加入者情報（</t>
    </r>
    <r>
      <rPr>
        <b/>
        <sz val="11"/>
        <color theme="1"/>
        <rFont val="HG丸ｺﾞｼｯｸM-PRO"/>
        <family val="3"/>
        <charset val="128"/>
      </rPr>
      <t>源泉徴収票や確定申告書の所得金額等の欄など</t>
    </r>
    <r>
      <rPr>
        <sz val="11"/>
        <color theme="1"/>
        <rFont val="HG丸ｺﾞｼｯｸM-PRO"/>
        <family val="3"/>
        <charset val="128"/>
      </rPr>
      <t>をもとに入力してください）</t>
    </r>
    <rPh sb="2" eb="5">
      <t>カニュウシャ</t>
    </rPh>
    <rPh sb="5" eb="7">
      <t>ジョウホウ</t>
    </rPh>
    <rPh sb="8" eb="10">
      <t>ゲンセン</t>
    </rPh>
    <rPh sb="10" eb="13">
      <t>チョウシュウヒョウ</t>
    </rPh>
    <rPh sb="14" eb="16">
      <t>カクテイ</t>
    </rPh>
    <rPh sb="16" eb="18">
      <t>シンコク</t>
    </rPh>
    <rPh sb="18" eb="19">
      <t>ショ</t>
    </rPh>
    <rPh sb="20" eb="22">
      <t>ショトク</t>
    </rPh>
    <rPh sb="22" eb="24">
      <t>キンガク</t>
    </rPh>
    <rPh sb="24" eb="25">
      <t>ナド</t>
    </rPh>
    <rPh sb="26" eb="27">
      <t>ラン</t>
    </rPh>
    <rPh sb="33" eb="35">
      <t>ニュウリョク</t>
    </rPh>
    <phoneticPr fontId="2"/>
  </si>
  <si>
    <t>色のセルに必要項目を選択または入力してください。</t>
    <rPh sb="0" eb="1">
      <t>イロ</t>
    </rPh>
    <rPh sb="5" eb="7">
      <t>ヒツヨウ</t>
    </rPh>
    <rPh sb="7" eb="9">
      <t>コウモク</t>
    </rPh>
    <rPh sb="10" eb="12">
      <t>センタク</t>
    </rPh>
    <rPh sb="15" eb="17">
      <t>ニュウリョク</t>
    </rPh>
    <phoneticPr fontId="2"/>
  </si>
  <si>
    <t>40～64歳</t>
  </si>
  <si>
    <t>所得金額等の入力方法について</t>
    <rPh sb="0" eb="2">
      <t>ショトク</t>
    </rPh>
    <rPh sb="2" eb="4">
      <t>キンガク</t>
    </rPh>
    <rPh sb="4" eb="5">
      <t>ナド</t>
    </rPh>
    <rPh sb="6" eb="8">
      <t>ニュウリョク</t>
    </rPh>
    <rPh sb="8" eb="10">
      <t>ホウホウ</t>
    </rPh>
    <phoneticPr fontId="2"/>
  </si>
  <si>
    <t>①確定申告をされたかた</t>
    <rPh sb="1" eb="3">
      <t>カクテイ</t>
    </rPh>
    <rPh sb="3" eb="5">
      <t>シンコク</t>
    </rPh>
    <phoneticPr fontId="2"/>
  </si>
  <si>
    <t>拡大図</t>
    <rPh sb="0" eb="3">
      <t>カクダイズ</t>
    </rPh>
    <phoneticPr fontId="2"/>
  </si>
  <si>
    <t>75歳以上</t>
  </si>
  <si>
    <t>なし（75歳以上）</t>
  </si>
  <si>
    <t>所得税の確定申告をされた方は、下記①のとおりに入力してください。</t>
    <rPh sb="0" eb="3">
      <t>ショトクゼイ</t>
    </rPh>
    <rPh sb="4" eb="6">
      <t>カクテイ</t>
    </rPh>
    <rPh sb="6" eb="8">
      <t>シンコク</t>
    </rPh>
    <rPh sb="12" eb="13">
      <t>カタ</t>
    </rPh>
    <rPh sb="15" eb="17">
      <t>カキ</t>
    </rPh>
    <rPh sb="23" eb="25">
      <t>ニュウリョク</t>
    </rPh>
    <phoneticPr fontId="2"/>
  </si>
  <si>
    <t>確定申告をされていない方は、下記②③の項目をそれぞれ入力してください。</t>
    <rPh sb="0" eb="2">
      <t>カクテイ</t>
    </rPh>
    <rPh sb="2" eb="4">
      <t>シンコク</t>
    </rPh>
    <rPh sb="11" eb="12">
      <t>カタ</t>
    </rPh>
    <rPh sb="14" eb="16">
      <t>カキ</t>
    </rPh>
    <rPh sb="19" eb="21">
      <t>コウモク</t>
    </rPh>
    <rPh sb="26" eb="28">
      <t>ニュウリョク</t>
    </rPh>
    <phoneticPr fontId="2"/>
  </si>
  <si>
    <t>②公的年金収入があるかた</t>
    <rPh sb="1" eb="3">
      <t>コウテキ</t>
    </rPh>
    <rPh sb="3" eb="5">
      <t>ネンキン</t>
    </rPh>
    <rPh sb="5" eb="7">
      <t>シュウニュウ</t>
    </rPh>
    <phoneticPr fontId="2"/>
  </si>
  <si>
    <t>②給与収入があるかた</t>
    <rPh sb="1" eb="3">
      <t>キュウヨ</t>
    </rPh>
    <rPh sb="3" eb="5">
      <t>シュウニュウ</t>
    </rPh>
    <phoneticPr fontId="2"/>
  </si>
  <si>
    <t>加入者の年齢に応じて、以下の金額を差し引い</t>
    <rPh sb="0" eb="3">
      <t>カニュウシャ</t>
    </rPh>
    <rPh sb="4" eb="6">
      <t>ネンレイ</t>
    </rPh>
    <rPh sb="7" eb="8">
      <t>オウ</t>
    </rPh>
    <rPh sb="11" eb="13">
      <t>イカ</t>
    </rPh>
    <rPh sb="14" eb="16">
      <t>キンガク</t>
    </rPh>
    <rPh sb="17" eb="18">
      <t>サ</t>
    </rPh>
    <rPh sb="19" eb="20">
      <t>ヒ</t>
    </rPh>
    <phoneticPr fontId="2"/>
  </si>
  <si>
    <t>た金額が入力値（公的年金所得）となります。</t>
    <rPh sb="1" eb="3">
      <t>キンガク</t>
    </rPh>
    <rPh sb="4" eb="7">
      <t>ニュウリョクチ</t>
    </rPh>
    <rPh sb="8" eb="10">
      <t>コウテキ</t>
    </rPh>
    <rPh sb="10" eb="12">
      <t>ネンキン</t>
    </rPh>
    <rPh sb="12" eb="14">
      <t>ショトク</t>
    </rPh>
    <phoneticPr fontId="2"/>
  </si>
  <si>
    <t>①65歳未満の場合</t>
    <rPh sb="3" eb="4">
      <t>サイ</t>
    </rPh>
    <rPh sb="4" eb="6">
      <t>ミマン</t>
    </rPh>
    <rPh sb="7" eb="9">
      <t>バアイ</t>
    </rPh>
    <phoneticPr fontId="2"/>
  </si>
  <si>
    <t>②65歳以上の場合</t>
    <rPh sb="3" eb="4">
      <t>サイ</t>
    </rPh>
    <rPh sb="4" eb="6">
      <t>イジョウ</t>
    </rPh>
    <rPh sb="7" eb="9">
      <t>バアイ</t>
    </rPh>
    <phoneticPr fontId="2"/>
  </si>
  <si>
    <t>ア）年金収入130万円未満・・・60万円控除</t>
    <rPh sb="2" eb="4">
      <t>ネンキン</t>
    </rPh>
    <rPh sb="4" eb="6">
      <t>シュウニュウ</t>
    </rPh>
    <rPh sb="9" eb="11">
      <t>マンエン</t>
    </rPh>
    <rPh sb="11" eb="13">
      <t>ミマン</t>
    </rPh>
    <rPh sb="18" eb="20">
      <t>マンエン</t>
    </rPh>
    <rPh sb="20" eb="22">
      <t>コウジョ</t>
    </rPh>
    <phoneticPr fontId="2"/>
  </si>
  <si>
    <t>ア）年金収入330万円未満・・・110万円控除</t>
    <rPh sb="2" eb="4">
      <t>ネンキン</t>
    </rPh>
    <rPh sb="4" eb="6">
      <t>シュウニュウ</t>
    </rPh>
    <rPh sb="9" eb="11">
      <t>マンエン</t>
    </rPh>
    <rPh sb="11" eb="13">
      <t>ミマン</t>
    </rPh>
    <rPh sb="19" eb="21">
      <t>マンエン</t>
    </rPh>
    <rPh sb="21" eb="23">
      <t>コウジョ</t>
    </rPh>
    <phoneticPr fontId="2"/>
  </si>
  <si>
    <t>イ）年金収入130万円以上、330万円未満</t>
    <rPh sb="2" eb="4">
      <t>ネンキン</t>
    </rPh>
    <rPh sb="4" eb="6">
      <t>シュウニュウ</t>
    </rPh>
    <rPh sb="9" eb="11">
      <t>マンエン</t>
    </rPh>
    <rPh sb="11" eb="13">
      <t>イジョウ</t>
    </rPh>
    <rPh sb="17" eb="19">
      <t>マンエン</t>
    </rPh>
    <rPh sb="19" eb="21">
      <t>ミマン</t>
    </rPh>
    <phoneticPr fontId="2"/>
  </si>
  <si>
    <t>　　　　　　　　　　　 ・・・27.5万円控除</t>
    <phoneticPr fontId="2"/>
  </si>
  <si>
    <t>１　加入者情報（必ず「入力方法シート」を参照のうえ入力してください）</t>
    <rPh sb="2" eb="5">
      <t>カニュウシャ</t>
    </rPh>
    <rPh sb="5" eb="7">
      <t>ジョウホウ</t>
    </rPh>
    <rPh sb="8" eb="9">
      <t>カナラ</t>
    </rPh>
    <rPh sb="11" eb="13">
      <t>ニュウリョク</t>
    </rPh>
    <rPh sb="13" eb="15">
      <t>ホウホウ</t>
    </rPh>
    <rPh sb="20" eb="22">
      <t>サンショウ</t>
    </rPh>
    <rPh sb="25" eb="27">
      <t>ニュウリョク</t>
    </rPh>
    <phoneticPr fontId="2"/>
  </si>
  <si>
    <t>収入がないかたは全て0を入力してください。</t>
    <rPh sb="0" eb="2">
      <t>シュウニュウ</t>
    </rPh>
    <rPh sb="8" eb="9">
      <t>スベ</t>
    </rPh>
    <rPh sb="12" eb="14">
      <t>ニュウリョク</t>
    </rPh>
    <phoneticPr fontId="2"/>
  </si>
  <si>
    <t>ただし、マイナスの場合は「0」を入力します。</t>
    <rPh sb="9" eb="11">
      <t>バアイ</t>
    </rPh>
    <rPh sb="16" eb="18">
      <t>ニュウリョク</t>
    </rPh>
    <phoneticPr fontId="2"/>
  </si>
  <si>
    <t>「給与所得控除後の金額（調整控除後）」</t>
    <rPh sb="1" eb="3">
      <t>キュウヨ</t>
    </rPh>
    <rPh sb="3" eb="5">
      <t>ショトク</t>
    </rPh>
    <rPh sb="5" eb="7">
      <t>コウジョ</t>
    </rPh>
    <rPh sb="7" eb="8">
      <t>ゴ</t>
    </rPh>
    <rPh sb="9" eb="11">
      <t>キンガク</t>
    </rPh>
    <rPh sb="12" eb="14">
      <t>チョウセイ</t>
    </rPh>
    <rPh sb="14" eb="16">
      <t>コウジョ</t>
    </rPh>
    <rPh sb="16" eb="17">
      <t>ゴ</t>
    </rPh>
    <phoneticPr fontId="2"/>
  </si>
  <si>
    <t>に記載されている金額を入力してください。</t>
    <rPh sb="1" eb="3">
      <t>キサイ</t>
    </rPh>
    <rPh sb="8" eb="10">
      <t>キンガク</t>
    </rPh>
    <rPh sb="11" eb="13">
      <t>ニュウリョク</t>
    </rPh>
    <phoneticPr fontId="2"/>
  </si>
  <si>
    <t>※年金収入と給与収入が両方あり、確定申告</t>
    <rPh sb="1" eb="3">
      <t>ネンキン</t>
    </rPh>
    <rPh sb="3" eb="5">
      <t>シュウニュウ</t>
    </rPh>
    <rPh sb="6" eb="8">
      <t>キュウヨ</t>
    </rPh>
    <rPh sb="8" eb="10">
      <t>シュウニュウ</t>
    </rPh>
    <rPh sb="11" eb="13">
      <t>リョウホウ</t>
    </rPh>
    <rPh sb="16" eb="18">
      <t>カクテイ</t>
    </rPh>
    <rPh sb="18" eb="20">
      <t>シンコク</t>
    </rPh>
    <phoneticPr fontId="2"/>
  </si>
  <si>
    <t>をしていない方は、ただしく試算ができない</t>
    <rPh sb="6" eb="7">
      <t>カタ</t>
    </rPh>
    <rPh sb="13" eb="15">
      <t>シサン</t>
    </rPh>
    <phoneticPr fontId="2"/>
  </si>
  <si>
    <t>場合があります。</t>
    <rPh sb="0" eb="2">
      <t>バアイ</t>
    </rPh>
    <phoneticPr fontId="2"/>
  </si>
  <si>
    <t>お問い合わせ先</t>
    <rPh sb="1" eb="2">
      <t>ト</t>
    </rPh>
    <rPh sb="3" eb="4">
      <t>ア</t>
    </rPh>
    <rPh sb="6" eb="7">
      <t>サキ</t>
    </rPh>
    <phoneticPr fontId="2"/>
  </si>
  <si>
    <t>電話：０２７６－８２－６１２７（直通）</t>
    <rPh sb="0" eb="2">
      <t>デンワ</t>
    </rPh>
    <rPh sb="16" eb="18">
      <t>チョクツウ</t>
    </rPh>
    <phoneticPr fontId="2"/>
  </si>
  <si>
    <t>後期高齢者人数（人）※３</t>
    <rPh sb="0" eb="2">
      <t>コウキ</t>
    </rPh>
    <rPh sb="2" eb="5">
      <t>コウレイシャ</t>
    </rPh>
    <rPh sb="5" eb="7">
      <t>ニンズウ</t>
    </rPh>
    <rPh sb="8" eb="9">
      <t>ニン</t>
    </rPh>
    <phoneticPr fontId="2"/>
  </si>
  <si>
    <t>子ども人数（人）※４</t>
    <rPh sb="0" eb="1">
      <t>コ</t>
    </rPh>
    <rPh sb="3" eb="5">
      <t>ニンズウ</t>
    </rPh>
    <rPh sb="6" eb="7">
      <t>ニン</t>
    </rPh>
    <phoneticPr fontId="2"/>
  </si>
  <si>
    <t>(ア)</t>
    <phoneticPr fontId="2"/>
  </si>
  <si>
    <t>(イ)</t>
    <phoneticPr fontId="2"/>
  </si>
  <si>
    <t>(ア)－(イ)</t>
    <phoneticPr fontId="2"/>
  </si>
  <si>
    <r>
      <t>※１　小学生～39歳及び65～74歳までのかたは「その他」を選択してください。
※２　分離課税による所得があるかた、専従者控除のあるかた、繰越損失控除のあるかたは正確
　　に試算できないため、上記問い合わせ先までご連絡ください。
※３　「後期高齢者人数」には、世帯のうち、国民健康保険から後期高齢者医療保険（75歳～）
　　に移行しているかたの人数を入力してください。
　　　</t>
    </r>
    <r>
      <rPr>
        <u/>
        <sz val="11"/>
        <color theme="1"/>
        <rFont val="HG丸ｺﾞｼｯｸM-PRO"/>
        <family val="3"/>
        <charset val="128"/>
      </rPr>
      <t>加入者情報に入力されていないかたが対象です。</t>
    </r>
    <r>
      <rPr>
        <b/>
        <u/>
        <sz val="11"/>
        <color theme="1"/>
        <rFont val="HG丸ｺﾞｼｯｸM-PRO"/>
        <family val="3"/>
        <charset val="128"/>
      </rPr>
      <t>（世帯主は含めない。）</t>
    </r>
    <r>
      <rPr>
        <sz val="11"/>
        <color theme="1"/>
        <rFont val="HG丸ｺﾞｼｯｸM-PRO"/>
        <family val="3"/>
        <charset val="128"/>
      </rPr>
      <t xml:space="preserve">
※４　「子ども人数」には、18歳に達する日以後の最初の3月31日以前までのこどもの合計人数
　　を入力してください。0歳から高校3年生（年齢相当）までが対象です。（高校在学の有無は
　　問いません。）</t>
    </r>
    <rPh sb="3" eb="6">
      <t>ショウガクセイ</t>
    </rPh>
    <rPh sb="9" eb="10">
      <t>サイ</t>
    </rPh>
    <rPh sb="10" eb="11">
      <t>オヨ</t>
    </rPh>
    <rPh sb="17" eb="18">
      <t>サイ</t>
    </rPh>
    <rPh sb="30" eb="32">
      <t>センタク</t>
    </rPh>
    <rPh sb="58" eb="61">
      <t>センジュウシャ</t>
    </rPh>
    <rPh sb="61" eb="63">
      <t>コウジョ</t>
    </rPh>
    <rPh sb="119" eb="121">
      <t>コウキ</t>
    </rPh>
    <rPh sb="121" eb="124">
      <t>コウレイシャ</t>
    </rPh>
    <rPh sb="124" eb="126">
      <t>ニンズウ</t>
    </rPh>
    <rPh sb="136" eb="138">
      <t>コクミン</t>
    </rPh>
    <rPh sb="138" eb="140">
      <t>ケンコウ</t>
    </rPh>
    <rPh sb="140" eb="142">
      <t>ホケン</t>
    </rPh>
    <rPh sb="144" eb="146">
      <t>コウキ</t>
    </rPh>
    <rPh sb="146" eb="149">
      <t>コウレイシャ</t>
    </rPh>
    <rPh sb="149" eb="151">
      <t>イリョウ</t>
    </rPh>
    <rPh sb="151" eb="153">
      <t>ホケン</t>
    </rPh>
    <rPh sb="156" eb="157">
      <t>サイ</t>
    </rPh>
    <rPh sb="163" eb="165">
      <t>イコウ</t>
    </rPh>
    <rPh sb="172" eb="174">
      <t>ニンズウ</t>
    </rPh>
    <rPh sb="175" eb="177">
      <t>ニュウリョク</t>
    </rPh>
    <rPh sb="188" eb="191">
      <t>カニュウシャ</t>
    </rPh>
    <rPh sb="191" eb="193">
      <t>ジョウホウ</t>
    </rPh>
    <rPh sb="194" eb="196">
      <t>ニュウリョク</t>
    </rPh>
    <rPh sb="205" eb="207">
      <t>タイショウ</t>
    </rPh>
    <rPh sb="211" eb="214">
      <t>セタイヌシ</t>
    </rPh>
    <rPh sb="215" eb="216">
      <t>フク</t>
    </rPh>
    <rPh sb="226" eb="227">
      <t>コ</t>
    </rPh>
    <rPh sb="229" eb="231">
      <t>ニンズウ</t>
    </rPh>
    <rPh sb="298" eb="300">
      <t>タイショウ</t>
    </rPh>
    <phoneticPr fontId="2"/>
  </si>
  <si>
    <t>（４）総合</t>
    <rPh sb="3" eb="4">
      <t>ソウ</t>
    </rPh>
    <phoneticPr fontId="2"/>
  </si>
  <si>
    <r>
      <t>〇この計算シートでは１年間分の国民健康保険税の計算を行います。　</t>
    </r>
    <r>
      <rPr>
        <sz val="11"/>
        <rFont val="HG丸ｺﾞｼｯｸM-PRO"/>
        <family val="3"/>
        <charset val="128"/>
      </rPr>
      <t>　　
　</t>
    </r>
    <r>
      <rPr>
        <b/>
        <u/>
        <sz val="11"/>
        <rFont val="HG丸ｺﾞｼｯｸM-PRO"/>
        <family val="3"/>
        <charset val="128"/>
      </rPr>
      <t>試算結果は決定税額ではありません。あくまで参考としてご利用ください</t>
    </r>
    <r>
      <rPr>
        <b/>
        <sz val="11"/>
        <rFont val="HG丸ｺﾞｼｯｸM-PRO"/>
        <family val="3"/>
        <charset val="128"/>
      </rPr>
      <t>。</t>
    </r>
    <r>
      <rPr>
        <sz val="11"/>
        <color theme="1"/>
        <rFont val="HG丸ｺﾞｼｯｸM-PRO"/>
        <family val="3"/>
        <charset val="128"/>
      </rPr>
      <t xml:space="preserve">
〇</t>
    </r>
    <r>
      <rPr>
        <b/>
        <u/>
        <sz val="11"/>
        <color theme="1"/>
        <rFont val="HG丸ｺﾞｼｯｸM-PRO"/>
        <family val="3"/>
        <charset val="128"/>
      </rPr>
      <t>次に該当するかたがいる場合、正確な試算ができません</t>
    </r>
    <r>
      <rPr>
        <sz val="11"/>
        <color theme="1"/>
        <rFont val="HG丸ｺﾞｼｯｸM-PRO"/>
        <family val="3"/>
        <charset val="128"/>
      </rPr>
      <t>ので、ご希望の方は
　板倉町役場　税務会計課　住民税係（０２７６－８２－６１２７）までご連絡ください。
　①年度途中での加入・脱退されるかたや年度途中で40歳・65歳・75歳になられるかたがいる
　②非自発的失業者にかかる軽減の対象となっている
　③後期高齢者医療保険に加入しているかたがいる
   ④分離課税による所得がある
　⑤事業所得で「専従者控除の適用を受けている」または「繰越損失がある」
　⑥18歳に達する日以後の最初の3月31日以前までのこども（高校生以下の国保加入者）に一定
　　の所得がある
　⑦対象年度中に出産した、もしくは出産予定の被保険者がいる
　⑧給与収入が550,00１円～650,000円のかた（軽減割合が正しく計算できません）</t>
    </r>
    <rPh sb="72" eb="73">
      <t>ツギ</t>
    </rPh>
    <rPh sb="74" eb="76">
      <t>ガイトウ</t>
    </rPh>
    <rPh sb="83" eb="85">
      <t>バアイ</t>
    </rPh>
    <rPh sb="86" eb="88">
      <t>セイカク</t>
    </rPh>
    <rPh sb="89" eb="91">
      <t>シサン</t>
    </rPh>
    <rPh sb="116" eb="118">
      <t>カイケイ</t>
    </rPh>
    <rPh sb="211" eb="213">
      <t>タイショウ</t>
    </rPh>
    <rPh sb="229" eb="231">
      <t>ホケン</t>
    </rPh>
    <rPh sb="232" eb="234">
      <t>カニュウ</t>
    </rPh>
    <rPh sb="248" eb="250">
      <t>ブンリ</t>
    </rPh>
    <rPh sb="250" eb="252">
      <t>カゼイ</t>
    </rPh>
    <rPh sb="255" eb="257">
      <t>ショトク</t>
    </rPh>
    <rPh sb="263" eb="265">
      <t>ジギョウ</t>
    </rPh>
    <rPh sb="265" eb="267">
      <t>ショトク</t>
    </rPh>
    <rPh sb="269" eb="272">
      <t>センジュウシャ</t>
    </rPh>
    <rPh sb="272" eb="274">
      <t>コウジョ</t>
    </rPh>
    <rPh sb="275" eb="277">
      <t>テキヨウ</t>
    </rPh>
    <rPh sb="278" eb="279">
      <t>ウ</t>
    </rPh>
    <rPh sb="288" eb="290">
      <t>クリコシ</t>
    </rPh>
    <rPh sb="290" eb="292">
      <t>ソンシツ</t>
    </rPh>
    <rPh sb="327" eb="330">
      <t>コウコウセイ</t>
    </rPh>
    <rPh sb="330" eb="332">
      <t>イカ</t>
    </rPh>
    <rPh sb="333" eb="335">
      <t>コクホ</t>
    </rPh>
    <rPh sb="335" eb="338">
      <t>カニュウシャ</t>
    </rPh>
    <rPh sb="340" eb="342">
      <t>イッテイ</t>
    </rPh>
    <rPh sb="346" eb="348">
      <t>ショトク</t>
    </rPh>
    <rPh sb="354" eb="356">
      <t>タイショウ</t>
    </rPh>
    <rPh sb="356" eb="358">
      <t>ネンド</t>
    </rPh>
    <rPh sb="358" eb="359">
      <t>チュウ</t>
    </rPh>
    <rPh sb="360" eb="362">
      <t>シュッサン</t>
    </rPh>
    <rPh sb="369" eb="371">
      <t>シュッサン</t>
    </rPh>
    <rPh sb="371" eb="373">
      <t>ヨテイ</t>
    </rPh>
    <rPh sb="374" eb="378">
      <t>ヒホケンシャ</t>
    </rPh>
    <rPh sb="384" eb="386">
      <t>キュウヨ</t>
    </rPh>
    <rPh sb="386" eb="388">
      <t>シュウニュウ</t>
    </rPh>
    <rPh sb="410" eb="412">
      <t>ケイゲン</t>
    </rPh>
    <rPh sb="412" eb="414">
      <t>ワリアイ</t>
    </rPh>
    <rPh sb="415" eb="416">
      <t>タダ</t>
    </rPh>
    <rPh sb="418" eb="420">
      <t>ケイサン</t>
    </rPh>
    <phoneticPr fontId="2"/>
  </si>
  <si>
    <t>板倉町役場　税務会計課　住民税係</t>
    <rPh sb="0" eb="3">
      <t>イタクラマチ</t>
    </rPh>
    <rPh sb="3" eb="5">
      <t>ヤクバ</t>
    </rPh>
    <rPh sb="6" eb="8">
      <t>ゼイム</t>
    </rPh>
    <rPh sb="8" eb="10">
      <t>カイケイ</t>
    </rPh>
    <rPh sb="10" eb="11">
      <t>カ</t>
    </rPh>
    <rPh sb="12" eb="15">
      <t>ジュウミンゼイ</t>
    </rPh>
    <rPh sb="15" eb="16">
      <t>カカリ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</si>
</sst>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;[Red]\-#,##0.0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b/>
      <u/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u/>
      <sz val="11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7"/>
      <color theme="1"/>
      <name val="HG丸ｺﾞｼｯｸM-PRO"/>
      <family val="3"/>
      <charset val="128"/>
    </font>
    <font>
      <u/>
      <sz val="11"/>
      <color theme="1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4" fillId="0" borderId="0" xfId="0" applyFont="1" applyProtection="1">
      <alignment vertical="center"/>
      <protection hidden="1"/>
    </xf>
    <xf numFmtId="0" fontId="4" fillId="0" borderId="0" xfId="0" applyFont="1" applyBorder="1" applyProtection="1">
      <alignment vertical="center"/>
      <protection hidden="1"/>
    </xf>
    <xf numFmtId="0" fontId="4" fillId="0" borderId="0" xfId="0" applyFont="1" applyBorder="1" applyAlignment="1" applyProtection="1">
      <alignment vertical="distributed" wrapText="1"/>
      <protection hidden="1"/>
    </xf>
    <xf numFmtId="0" fontId="4" fillId="0" borderId="0" xfId="0" applyFont="1" applyBorder="1" applyAlignment="1" applyProtection="1">
      <alignment vertical="distributed"/>
      <protection hidden="1"/>
    </xf>
    <xf numFmtId="0" fontId="7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4" fillId="0" borderId="0" xfId="0" applyFont="1" applyBorder="1" applyAlignment="1" applyProtection="1">
      <alignment vertical="center" wrapText="1"/>
      <protection hidden="1"/>
    </xf>
    <xf numFmtId="0" fontId="7" fillId="0" borderId="0" xfId="0" applyFont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left" vertical="top" wrapText="1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center"/>
      <protection hidden="1"/>
    </xf>
    <xf numFmtId="38" fontId="4" fillId="0" borderId="0" xfId="0" applyNumberFormat="1" applyFont="1" applyBorder="1" applyAlignment="1" applyProtection="1">
      <alignment horizontal="center" vertical="center"/>
      <protection hidden="1"/>
    </xf>
    <xf numFmtId="38" fontId="7" fillId="0" borderId="0" xfId="0" applyNumberFormat="1" applyFont="1" applyProtection="1">
      <alignment vertical="center"/>
      <protection hidden="1"/>
    </xf>
    <xf numFmtId="0" fontId="4" fillId="0" borderId="9" xfId="0" applyFont="1" applyBorder="1" applyAlignment="1" applyProtection="1">
      <alignment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Fill="1" applyBorder="1" applyAlignment="1" applyProtection="1">
      <alignment vertical="center"/>
      <protection hidden="1"/>
    </xf>
    <xf numFmtId="38" fontId="7" fillId="0" borderId="0" xfId="1" applyFont="1" applyFill="1" applyBorder="1" applyAlignment="1" applyProtection="1">
      <alignment vertical="center" shrinkToFit="1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7" fillId="2" borderId="22" xfId="0" applyFont="1" applyFill="1" applyBorder="1" applyProtection="1">
      <alignment vertical="center"/>
      <protection hidden="1"/>
    </xf>
    <xf numFmtId="0" fontId="7" fillId="2" borderId="23" xfId="0" applyFont="1" applyFill="1" applyBorder="1" applyProtection="1">
      <alignment vertical="center"/>
      <protection hidden="1"/>
    </xf>
    <xf numFmtId="0" fontId="7" fillId="2" borderId="24" xfId="0" applyFont="1" applyFill="1" applyBorder="1" applyProtection="1">
      <alignment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vertical="top" wrapText="1"/>
      <protection hidden="1"/>
    </xf>
    <xf numFmtId="0" fontId="7" fillId="0" borderId="0" xfId="0" applyFont="1" applyBorder="1" applyProtection="1">
      <alignment vertical="center"/>
      <protection hidden="1"/>
    </xf>
    <xf numFmtId="38" fontId="4" fillId="0" borderId="0" xfId="1" applyFont="1" applyBorder="1" applyAlignment="1" applyProtection="1">
      <alignment vertical="center"/>
      <protection hidden="1"/>
    </xf>
    <xf numFmtId="0" fontId="16" fillId="0" borderId="0" xfId="0" applyFont="1" applyAlignment="1" applyProtection="1">
      <alignment horizontal="left" vertical="center"/>
      <protection hidden="1"/>
    </xf>
    <xf numFmtId="38" fontId="7" fillId="0" borderId="25" xfId="1" applyFont="1" applyFill="1" applyBorder="1" applyAlignment="1" applyProtection="1">
      <alignment vertical="center" shrinkToFit="1"/>
      <protection hidden="1"/>
    </xf>
    <xf numFmtId="38" fontId="7" fillId="0" borderId="26" xfId="1" applyFont="1" applyFill="1" applyBorder="1" applyAlignment="1" applyProtection="1">
      <alignment vertical="center" shrinkToFit="1"/>
      <protection hidden="1"/>
    </xf>
    <xf numFmtId="0" fontId="4" fillId="0" borderId="1" xfId="0" applyFont="1" applyBorder="1" applyProtection="1">
      <alignment vertical="center"/>
      <protection hidden="1"/>
    </xf>
    <xf numFmtId="0" fontId="4" fillId="0" borderId="2" xfId="0" applyFont="1" applyBorder="1" applyProtection="1">
      <alignment vertical="center"/>
      <protection hidden="1"/>
    </xf>
    <xf numFmtId="0" fontId="4" fillId="0" borderId="3" xfId="0" applyFont="1" applyBorder="1" applyProtection="1">
      <alignment vertical="center"/>
      <protection hidden="1"/>
    </xf>
    <xf numFmtId="0" fontId="4" fillId="0" borderId="4" xfId="0" applyFont="1" applyBorder="1" applyProtection="1">
      <alignment vertical="center"/>
      <protection hidden="1"/>
    </xf>
    <xf numFmtId="0" fontId="4" fillId="0" borderId="5" xfId="0" applyFont="1" applyBorder="1" applyProtection="1">
      <alignment vertical="center"/>
      <protection hidden="1"/>
    </xf>
    <xf numFmtId="0" fontId="4" fillId="0" borderId="6" xfId="0" applyFont="1" applyBorder="1" applyProtection="1">
      <alignment vertical="center"/>
      <protection hidden="1"/>
    </xf>
    <xf numFmtId="0" fontId="4" fillId="0" borderId="7" xfId="0" applyFont="1" applyBorder="1" applyProtection="1">
      <alignment vertical="center"/>
      <protection hidden="1"/>
    </xf>
    <xf numFmtId="0" fontId="4" fillId="0" borderId="8" xfId="0" applyFont="1" applyBorder="1" applyProtection="1">
      <alignment vertical="center"/>
      <protection hidden="1"/>
    </xf>
    <xf numFmtId="0" fontId="7" fillId="0" borderId="0" xfId="0" applyFont="1" applyFill="1" applyProtection="1">
      <alignment vertical="center"/>
      <protection hidden="1"/>
    </xf>
    <xf numFmtId="0" fontId="4" fillId="0" borderId="0" xfId="0" applyFont="1" applyFill="1" applyProtection="1">
      <alignment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4" fillId="4" borderId="1" xfId="0" applyFont="1" applyFill="1" applyBorder="1" applyAlignment="1" applyProtection="1">
      <alignment horizontal="left" vertical="distributed" wrapText="1"/>
      <protection hidden="1"/>
    </xf>
    <xf numFmtId="0" fontId="4" fillId="4" borderId="2" xfId="0" applyFont="1" applyFill="1" applyBorder="1" applyAlignment="1" applyProtection="1">
      <alignment horizontal="left" vertical="distributed" wrapText="1"/>
      <protection hidden="1"/>
    </xf>
    <xf numFmtId="0" fontId="4" fillId="4" borderId="3" xfId="0" applyFont="1" applyFill="1" applyBorder="1" applyAlignment="1" applyProtection="1">
      <alignment horizontal="left" vertical="distributed" wrapText="1"/>
      <protection hidden="1"/>
    </xf>
    <xf numFmtId="0" fontId="4" fillId="4" borderId="4" xfId="0" applyFont="1" applyFill="1" applyBorder="1" applyAlignment="1" applyProtection="1">
      <alignment horizontal="left" vertical="distributed" wrapText="1"/>
      <protection hidden="1"/>
    </xf>
    <xf numFmtId="0" fontId="4" fillId="4" borderId="0" xfId="0" applyFont="1" applyFill="1" applyBorder="1" applyAlignment="1" applyProtection="1">
      <alignment horizontal="left" vertical="distributed" wrapText="1"/>
      <protection hidden="1"/>
    </xf>
    <xf numFmtId="0" fontId="4" fillId="4" borderId="5" xfId="0" applyFont="1" applyFill="1" applyBorder="1" applyAlignment="1" applyProtection="1">
      <alignment horizontal="left" vertical="distributed" wrapText="1"/>
      <protection hidden="1"/>
    </xf>
    <xf numFmtId="0" fontId="4" fillId="4" borderId="6" xfId="0" applyFont="1" applyFill="1" applyBorder="1" applyAlignment="1" applyProtection="1">
      <alignment horizontal="left" vertical="distributed" wrapText="1"/>
      <protection hidden="1"/>
    </xf>
    <xf numFmtId="0" fontId="4" fillId="4" borderId="7" xfId="0" applyFont="1" applyFill="1" applyBorder="1" applyAlignment="1" applyProtection="1">
      <alignment horizontal="left" vertical="distributed" wrapText="1"/>
      <protection hidden="1"/>
    </xf>
    <xf numFmtId="0" fontId="4" fillId="4" borderId="8" xfId="0" applyFont="1" applyFill="1" applyBorder="1" applyAlignment="1" applyProtection="1">
      <alignment horizontal="left" vertical="distributed" wrapText="1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 wrapText="1"/>
      <protection hidden="1"/>
    </xf>
    <xf numFmtId="0" fontId="10" fillId="0" borderId="9" xfId="0" applyFont="1" applyBorder="1" applyAlignment="1" applyProtection="1">
      <alignment horizontal="center" vertical="center" wrapText="1"/>
      <protection hidden="1"/>
    </xf>
    <xf numFmtId="38" fontId="7" fillId="0" borderId="9" xfId="1" applyFont="1" applyFill="1" applyBorder="1" applyAlignment="1" applyProtection="1">
      <alignment vertical="center" shrinkToFit="1"/>
      <protection hidden="1"/>
    </xf>
    <xf numFmtId="0" fontId="7" fillId="2" borderId="9" xfId="0" applyFont="1" applyFill="1" applyBorder="1" applyAlignment="1" applyProtection="1">
      <alignment horizontal="center" vertical="center" shrinkToFit="1"/>
      <protection locked="0" hidden="1"/>
    </xf>
    <xf numFmtId="38" fontId="7" fillId="2" borderId="9" xfId="1" applyFont="1" applyFill="1" applyBorder="1" applyAlignment="1" applyProtection="1">
      <alignment vertical="center" shrinkToFit="1"/>
      <protection locked="0" hidden="1"/>
    </xf>
    <xf numFmtId="38" fontId="7" fillId="0" borderId="9" xfId="1" applyFont="1" applyBorder="1" applyAlignment="1" applyProtection="1">
      <alignment vertical="center" shrinkToFit="1"/>
      <protection hidden="1"/>
    </xf>
    <xf numFmtId="38" fontId="7" fillId="2" borderId="9" xfId="1" applyFont="1" applyFill="1" applyBorder="1" applyAlignment="1" applyProtection="1">
      <alignment vertical="center" shrinkToFit="1"/>
      <protection hidden="1"/>
    </xf>
    <xf numFmtId="0" fontId="7" fillId="0" borderId="22" xfId="0" applyFont="1" applyFill="1" applyBorder="1" applyAlignment="1" applyProtection="1">
      <alignment horizontal="center" vertical="center" wrapText="1"/>
      <protection hidden="1"/>
    </xf>
    <xf numFmtId="0" fontId="7" fillId="0" borderId="23" xfId="0" applyFont="1" applyFill="1" applyBorder="1" applyAlignment="1" applyProtection="1">
      <alignment horizontal="center" vertical="center" wrapText="1"/>
      <protection hidden="1"/>
    </xf>
    <xf numFmtId="0" fontId="7" fillId="0" borderId="24" xfId="0" applyFont="1" applyFill="1" applyBorder="1" applyAlignment="1" applyProtection="1">
      <alignment horizontal="center" vertical="center" wrapText="1"/>
      <protection hidden="1"/>
    </xf>
    <xf numFmtId="38" fontId="7" fillId="0" borderId="22" xfId="1" applyFont="1" applyFill="1" applyBorder="1" applyAlignment="1" applyProtection="1">
      <alignment horizontal="center" vertical="center" shrinkToFit="1"/>
      <protection hidden="1"/>
    </xf>
    <xf numFmtId="38" fontId="7" fillId="0" borderId="23" xfId="1" applyFont="1" applyFill="1" applyBorder="1" applyAlignment="1" applyProtection="1">
      <alignment horizontal="center" vertical="center" shrinkToFit="1"/>
      <protection hidden="1"/>
    </xf>
    <xf numFmtId="38" fontId="7" fillId="0" borderId="24" xfId="1" applyFont="1" applyFill="1" applyBorder="1" applyAlignment="1" applyProtection="1">
      <alignment horizontal="center" vertical="center" shrinkToFit="1"/>
      <protection hidden="1"/>
    </xf>
    <xf numFmtId="38" fontId="9" fillId="0" borderId="9" xfId="1" applyFont="1" applyFill="1" applyBorder="1" applyAlignment="1" applyProtection="1">
      <alignment horizontal="center" vertical="center" wrapText="1" shrinkToFit="1"/>
      <protection hidden="1"/>
    </xf>
    <xf numFmtId="38" fontId="17" fillId="0" borderId="9" xfId="1" applyFont="1" applyFill="1" applyBorder="1" applyAlignment="1" applyProtection="1">
      <alignment horizontal="center" vertical="center" wrapText="1"/>
      <protection hidden="1"/>
    </xf>
    <xf numFmtId="38" fontId="17" fillId="0" borderId="9" xfId="1" applyFont="1" applyFill="1" applyBorder="1" applyAlignment="1" applyProtection="1">
      <alignment horizontal="center" vertical="center"/>
      <protection hidden="1"/>
    </xf>
    <xf numFmtId="38" fontId="7" fillId="2" borderId="9" xfId="1" applyFont="1" applyFill="1" applyBorder="1" applyAlignment="1" applyProtection="1">
      <alignment horizontal="center" vertical="center" shrinkToFit="1"/>
      <protection locked="0" hidden="1"/>
    </xf>
    <xf numFmtId="0" fontId="7" fillId="0" borderId="9" xfId="0" applyFont="1" applyFill="1" applyBorder="1" applyAlignment="1" applyProtection="1">
      <alignment horizontal="center" vertical="center" wrapText="1"/>
      <protection hidden="1"/>
    </xf>
    <xf numFmtId="0" fontId="4" fillId="0" borderId="10" xfId="0" applyFont="1" applyBorder="1" applyAlignment="1" applyProtection="1">
      <alignment horizontal="left" vertical="top" wrapText="1"/>
      <protection hidden="1"/>
    </xf>
    <xf numFmtId="0" fontId="4" fillId="0" borderId="0" xfId="0" applyFont="1" applyBorder="1" applyAlignment="1" applyProtection="1">
      <alignment horizontal="left" vertical="top" wrapText="1"/>
      <protection hidden="1"/>
    </xf>
    <xf numFmtId="38" fontId="7" fillId="0" borderId="0" xfId="1" applyFont="1" applyFill="1" applyBorder="1" applyAlignment="1" applyProtection="1">
      <alignment vertical="center" shrinkToFit="1"/>
      <protection hidden="1"/>
    </xf>
    <xf numFmtId="0" fontId="4" fillId="0" borderId="9" xfId="0" applyFont="1" applyBorder="1" applyAlignment="1" applyProtection="1">
      <alignment horizontal="center" vertical="center" shrinkToFit="1"/>
      <protection hidden="1"/>
    </xf>
    <xf numFmtId="176" fontId="4" fillId="0" borderId="13" xfId="1" applyNumberFormat="1" applyFont="1" applyBorder="1" applyAlignment="1" applyProtection="1">
      <alignment vertical="center"/>
      <protection hidden="1"/>
    </xf>
    <xf numFmtId="176" fontId="4" fillId="0" borderId="16" xfId="1" applyNumberFormat="1" applyFont="1" applyBorder="1" applyAlignment="1" applyProtection="1">
      <alignment vertical="center"/>
      <protection hidden="1"/>
    </xf>
    <xf numFmtId="0" fontId="4" fillId="0" borderId="19" xfId="0" applyFont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center" vertical="center"/>
      <protection hidden="1"/>
    </xf>
    <xf numFmtId="0" fontId="4" fillId="0" borderId="11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distributed" vertical="center" indent="1"/>
      <protection hidden="1"/>
    </xf>
    <xf numFmtId="0" fontId="4" fillId="0" borderId="12" xfId="0" applyFont="1" applyBorder="1" applyAlignment="1" applyProtection="1">
      <alignment horizontal="center" vertical="center"/>
      <protection hidden="1"/>
    </xf>
    <xf numFmtId="0" fontId="4" fillId="0" borderId="20" xfId="0" applyFont="1" applyBorder="1" applyAlignment="1" applyProtection="1">
      <alignment horizontal="center" vertical="center"/>
      <protection hidden="1"/>
    </xf>
    <xf numFmtId="0" fontId="4" fillId="0" borderId="14" xfId="0" applyFont="1" applyBorder="1" applyAlignment="1" applyProtection="1">
      <alignment horizontal="center" vertical="center"/>
      <protection hidden="1"/>
    </xf>
    <xf numFmtId="38" fontId="4" fillId="0" borderId="14" xfId="1" applyFont="1" applyBorder="1" applyAlignment="1" applyProtection="1">
      <alignment vertical="center"/>
      <protection hidden="1"/>
    </xf>
    <xf numFmtId="38" fontId="4" fillId="0" borderId="17" xfId="1" applyFont="1" applyBorder="1" applyAlignment="1" applyProtection="1">
      <alignment vertical="center"/>
      <protection hidden="1"/>
    </xf>
    <xf numFmtId="0" fontId="4" fillId="0" borderId="14" xfId="0" applyFont="1" applyBorder="1" applyAlignment="1" applyProtection="1">
      <alignment horizontal="distributed" vertical="center" indent="1"/>
      <protection hidden="1"/>
    </xf>
    <xf numFmtId="0" fontId="4" fillId="0" borderId="15" xfId="0" applyFont="1" applyBorder="1" applyAlignment="1" applyProtection="1">
      <alignment horizontal="distributed" vertical="center" indent="1"/>
      <protection hidden="1"/>
    </xf>
    <xf numFmtId="38" fontId="4" fillId="0" borderId="15" xfId="1" applyFont="1" applyBorder="1" applyAlignment="1" applyProtection="1">
      <alignment vertical="center"/>
      <protection hidden="1"/>
    </xf>
    <xf numFmtId="38" fontId="4" fillId="0" borderId="18" xfId="1" applyFont="1" applyBorder="1" applyAlignment="1" applyProtection="1">
      <alignment vertical="center"/>
      <protection hidden="1"/>
    </xf>
    <xf numFmtId="0" fontId="4" fillId="0" borderId="21" xfId="0" applyFont="1" applyBorder="1" applyAlignment="1" applyProtection="1">
      <alignment horizontal="center" vertical="center"/>
      <protection hidden="1"/>
    </xf>
    <xf numFmtId="0" fontId="4" fillId="0" borderId="15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 textRotation="255"/>
      <protection hidden="1"/>
    </xf>
    <xf numFmtId="38" fontId="4" fillId="0" borderId="9" xfId="0" applyNumberFormat="1" applyFont="1" applyBorder="1" applyAlignment="1" applyProtection="1">
      <alignment vertical="center"/>
      <protection hidden="1"/>
    </xf>
    <xf numFmtId="38" fontId="4" fillId="0" borderId="22" xfId="0" applyNumberFormat="1" applyFont="1" applyBorder="1" applyAlignment="1" applyProtection="1">
      <alignment vertical="center"/>
      <protection hidden="1"/>
    </xf>
    <xf numFmtId="0" fontId="4" fillId="0" borderId="24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vertical="center"/>
      <protection hidden="1"/>
    </xf>
    <xf numFmtId="0" fontId="4" fillId="0" borderId="22" xfId="0" applyFont="1" applyBorder="1" applyAlignment="1" applyProtection="1">
      <alignment vertical="center"/>
      <protection hidden="1"/>
    </xf>
    <xf numFmtId="38" fontId="4" fillId="0" borderId="9" xfId="0" applyNumberFormat="1" applyFont="1" applyBorder="1" applyAlignment="1" applyProtection="1">
      <alignment horizontal="center" vertical="center"/>
      <protection hidden="1"/>
    </xf>
    <xf numFmtId="0" fontId="4" fillId="0" borderId="9" xfId="0" applyFont="1" applyFill="1" applyBorder="1" applyAlignment="1" applyProtection="1">
      <alignment horizontal="center" vertical="center"/>
      <protection hidden="1"/>
    </xf>
    <xf numFmtId="38" fontId="4" fillId="0" borderId="9" xfId="0" applyNumberFormat="1" applyFont="1" applyFill="1" applyBorder="1" applyAlignment="1" applyProtection="1">
      <alignment vertical="center"/>
      <protection hidden="1"/>
    </xf>
    <xf numFmtId="38" fontId="4" fillId="0" borderId="22" xfId="0" applyNumberFormat="1" applyFont="1" applyFill="1" applyBorder="1" applyAlignment="1" applyProtection="1">
      <alignment vertical="center"/>
      <protection hidden="1"/>
    </xf>
    <xf numFmtId="0" fontId="4" fillId="0" borderId="24" xfId="0" applyFont="1" applyFill="1" applyBorder="1" applyAlignment="1" applyProtection="1">
      <alignment horizontal="center" vertical="center"/>
      <protection hidden="1"/>
    </xf>
    <xf numFmtId="0" fontId="4" fillId="0" borderId="9" xfId="0" applyFont="1" applyFill="1" applyBorder="1" applyAlignment="1" applyProtection="1">
      <alignment vertical="center"/>
      <protection hidden="1"/>
    </xf>
    <xf numFmtId="0" fontId="4" fillId="0" borderId="22" xfId="0" applyFont="1" applyFill="1" applyBorder="1" applyAlignment="1" applyProtection="1">
      <alignment vertical="center"/>
      <protection hidden="1"/>
    </xf>
    <xf numFmtId="0" fontId="4" fillId="0" borderId="9" xfId="0" applyFont="1" applyFill="1" applyBorder="1" applyAlignment="1" applyProtection="1">
      <alignment horizontal="right" vertical="center"/>
      <protection hidden="1"/>
    </xf>
    <xf numFmtId="0" fontId="4" fillId="0" borderId="22" xfId="0" applyFont="1" applyFill="1" applyBorder="1" applyAlignment="1" applyProtection="1">
      <alignment horizontal="right" vertical="center"/>
      <protection hidden="1"/>
    </xf>
    <xf numFmtId="38" fontId="4" fillId="0" borderId="9" xfId="0" applyNumberFormat="1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38" fontId="4" fillId="0" borderId="0" xfId="0" applyNumberFormat="1" applyFont="1" applyBorder="1" applyAlignment="1" applyProtection="1">
      <alignment horizontal="center" vertical="center"/>
      <protection hidden="1"/>
    </xf>
    <xf numFmtId="38" fontId="8" fillId="3" borderId="0" xfId="0" applyNumberFormat="1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  <color rgb="FFF44A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10</xdr:row>
      <xdr:rowOff>168906</xdr:rowOff>
    </xdr:from>
    <xdr:to>
      <xdr:col>18</xdr:col>
      <xdr:colOff>95249</xdr:colOff>
      <xdr:row>26</xdr:row>
      <xdr:rowOff>147819</xdr:rowOff>
    </xdr:to>
    <xdr:pic>
      <xdr:nvPicPr>
        <xdr:cNvPr id="3" name="図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11906"/>
          <a:ext cx="2571749" cy="3636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123825</xdr:colOff>
      <xdr:row>65</xdr:row>
      <xdr:rowOff>152399</xdr:rowOff>
    </xdr:from>
    <xdr:to>
      <xdr:col>42</xdr:col>
      <xdr:colOff>95669</xdr:colOff>
      <xdr:row>84</xdr:row>
      <xdr:rowOff>123824</xdr:rowOff>
    </xdr:to>
    <xdr:pic>
      <xdr:nvPicPr>
        <xdr:cNvPr id="5" name="図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15982949"/>
          <a:ext cx="2972219" cy="431482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66675</xdr:colOff>
      <xdr:row>43</xdr:row>
      <xdr:rowOff>172384</xdr:rowOff>
    </xdr:from>
    <xdr:to>
      <xdr:col>21</xdr:col>
      <xdr:colOff>85725</xdr:colOff>
      <xdr:row>53</xdr:row>
      <xdr:rowOff>28576</xdr:rowOff>
    </xdr:to>
    <xdr:pic>
      <xdr:nvPicPr>
        <xdr:cNvPr id="8" name="図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0954684"/>
          <a:ext cx="3019425" cy="2142192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47626</xdr:colOff>
      <xdr:row>11</xdr:row>
      <xdr:rowOff>133350</xdr:rowOff>
    </xdr:from>
    <xdr:to>
      <xdr:col>45</xdr:col>
      <xdr:colOff>7060</xdr:colOff>
      <xdr:row>24</xdr:row>
      <xdr:rowOff>221093</xdr:rowOff>
    </xdr:to>
    <xdr:pic>
      <xdr:nvPicPr>
        <xdr:cNvPr id="10" name="図 9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1" y="1504950"/>
          <a:ext cx="3674184" cy="3059543"/>
        </a:xfrm>
        <a:prstGeom prst="rect">
          <a:avLst/>
        </a:prstGeom>
        <a:noFill/>
        <a:ln w="222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85724</xdr:colOff>
      <xdr:row>17</xdr:row>
      <xdr:rowOff>38099</xdr:rowOff>
    </xdr:from>
    <xdr:to>
      <xdr:col>41</xdr:col>
      <xdr:colOff>133350</xdr:colOff>
      <xdr:row>18</xdr:row>
      <xdr:rowOff>28574</xdr:rowOff>
    </xdr:to>
    <xdr:sp macro="" textlink="">
      <xdr:nvSpPr>
        <xdr:cNvPr id="11" name="正方形/長方形 10"/>
        <xdr:cNvSpPr/>
      </xdr:nvSpPr>
      <xdr:spPr>
        <a:xfrm>
          <a:off x="3228974" y="2781299"/>
          <a:ext cx="2762251" cy="219075"/>
        </a:xfrm>
        <a:prstGeom prst="rect">
          <a:avLst/>
        </a:prstGeom>
        <a:solidFill>
          <a:srgbClr val="FFC000">
            <a:alpha val="27000"/>
          </a:srgbClr>
        </a:solidFill>
        <a:ln w="508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104775</xdr:colOff>
      <xdr:row>16</xdr:row>
      <xdr:rowOff>171450</xdr:rowOff>
    </xdr:from>
    <xdr:to>
      <xdr:col>19</xdr:col>
      <xdr:colOff>104775</xdr:colOff>
      <xdr:row>19</xdr:row>
      <xdr:rowOff>114300</xdr:rowOff>
    </xdr:to>
    <xdr:sp macro="" textlink="">
      <xdr:nvSpPr>
        <xdr:cNvPr id="12" name="ストライプ矢印 11"/>
        <xdr:cNvSpPr/>
      </xdr:nvSpPr>
      <xdr:spPr>
        <a:xfrm>
          <a:off x="1819275" y="2686050"/>
          <a:ext cx="1000125" cy="628650"/>
        </a:xfrm>
        <a:prstGeom prst="stripedRightArrow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85725</xdr:colOff>
      <xdr:row>16</xdr:row>
      <xdr:rowOff>123825</xdr:rowOff>
    </xdr:from>
    <xdr:to>
      <xdr:col>11</xdr:col>
      <xdr:colOff>85725</xdr:colOff>
      <xdr:row>21</xdr:row>
      <xdr:rowOff>161925</xdr:rowOff>
    </xdr:to>
    <xdr:sp macro="" textlink="">
      <xdr:nvSpPr>
        <xdr:cNvPr id="13" name="正方形/長方形 12"/>
        <xdr:cNvSpPr/>
      </xdr:nvSpPr>
      <xdr:spPr>
        <a:xfrm>
          <a:off x="228600" y="2638425"/>
          <a:ext cx="1428750" cy="1181100"/>
        </a:xfrm>
        <a:prstGeom prst="rect">
          <a:avLst/>
        </a:prstGeom>
        <a:noFill/>
        <a:ln w="508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76199</xdr:colOff>
      <xdr:row>18</xdr:row>
      <xdr:rowOff>47625</xdr:rowOff>
    </xdr:from>
    <xdr:to>
      <xdr:col>41</xdr:col>
      <xdr:colOff>133349</xdr:colOff>
      <xdr:row>19</xdr:row>
      <xdr:rowOff>28575</xdr:rowOff>
    </xdr:to>
    <xdr:sp macro="" textlink="">
      <xdr:nvSpPr>
        <xdr:cNvPr id="14" name="正方形/長方形 13"/>
        <xdr:cNvSpPr/>
      </xdr:nvSpPr>
      <xdr:spPr>
        <a:xfrm>
          <a:off x="3219449" y="3019425"/>
          <a:ext cx="2771775" cy="209550"/>
        </a:xfrm>
        <a:prstGeom prst="rect">
          <a:avLst/>
        </a:prstGeom>
        <a:solidFill>
          <a:schemeClr val="accent1">
            <a:lumMod val="60000"/>
            <a:lumOff val="40000"/>
            <a:alpha val="32000"/>
          </a:schemeClr>
        </a:solidFill>
        <a:ln w="3810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85724</xdr:colOff>
      <xdr:row>12</xdr:row>
      <xdr:rowOff>219074</xdr:rowOff>
    </xdr:from>
    <xdr:to>
      <xdr:col>42</xdr:col>
      <xdr:colOff>28575</xdr:colOff>
      <xdr:row>16</xdr:row>
      <xdr:rowOff>219075</xdr:rowOff>
    </xdr:to>
    <xdr:sp macro="" textlink="">
      <xdr:nvSpPr>
        <xdr:cNvPr id="15" name="正方形/長方形 14"/>
        <xdr:cNvSpPr/>
      </xdr:nvSpPr>
      <xdr:spPr>
        <a:xfrm>
          <a:off x="3228974" y="1819274"/>
          <a:ext cx="2800351" cy="914401"/>
        </a:xfrm>
        <a:prstGeom prst="rect">
          <a:avLst/>
        </a:prstGeom>
        <a:solidFill>
          <a:srgbClr val="F44ADC">
            <a:alpha val="26667"/>
          </a:srgbClr>
        </a:solidFill>
        <a:ln w="50800">
          <a:solidFill>
            <a:srgbClr val="F44AD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85724</xdr:colOff>
      <xdr:row>19</xdr:row>
      <xdr:rowOff>47626</xdr:rowOff>
    </xdr:from>
    <xdr:to>
      <xdr:col>42</xdr:col>
      <xdr:colOff>28575</xdr:colOff>
      <xdr:row>20</xdr:row>
      <xdr:rowOff>142876</xdr:rowOff>
    </xdr:to>
    <xdr:sp macro="" textlink="">
      <xdr:nvSpPr>
        <xdr:cNvPr id="16" name="正方形/長方形 15"/>
        <xdr:cNvSpPr/>
      </xdr:nvSpPr>
      <xdr:spPr>
        <a:xfrm>
          <a:off x="3228974" y="3019426"/>
          <a:ext cx="2800351" cy="323850"/>
        </a:xfrm>
        <a:prstGeom prst="rect">
          <a:avLst/>
        </a:prstGeom>
        <a:solidFill>
          <a:srgbClr val="F44ADC">
            <a:alpha val="26667"/>
          </a:srgbClr>
        </a:solidFill>
        <a:ln w="50800">
          <a:solidFill>
            <a:srgbClr val="F44AD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9524</xdr:colOff>
      <xdr:row>32</xdr:row>
      <xdr:rowOff>9524</xdr:rowOff>
    </xdr:from>
    <xdr:to>
      <xdr:col>15</xdr:col>
      <xdr:colOff>123825</xdr:colOff>
      <xdr:row>39</xdr:row>
      <xdr:rowOff>295275</xdr:rowOff>
    </xdr:to>
    <xdr:sp macro="" textlink="">
      <xdr:nvSpPr>
        <xdr:cNvPr id="17" name="正方形/長方形 16"/>
        <xdr:cNvSpPr/>
      </xdr:nvSpPr>
      <xdr:spPr>
        <a:xfrm>
          <a:off x="1581149" y="5619749"/>
          <a:ext cx="685801" cy="2352676"/>
        </a:xfrm>
        <a:prstGeom prst="rect">
          <a:avLst/>
        </a:prstGeom>
        <a:solidFill>
          <a:srgbClr val="FFC000">
            <a:alpha val="27000"/>
          </a:srgbClr>
        </a:solidFill>
        <a:ln w="508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19049</xdr:colOff>
      <xdr:row>32</xdr:row>
      <xdr:rowOff>0</xdr:rowOff>
    </xdr:from>
    <xdr:to>
      <xdr:col>20</xdr:col>
      <xdr:colOff>133350</xdr:colOff>
      <xdr:row>39</xdr:row>
      <xdr:rowOff>295275</xdr:rowOff>
    </xdr:to>
    <xdr:sp macro="" textlink="">
      <xdr:nvSpPr>
        <xdr:cNvPr id="18" name="正方形/長方形 17"/>
        <xdr:cNvSpPr/>
      </xdr:nvSpPr>
      <xdr:spPr>
        <a:xfrm>
          <a:off x="2305049" y="5610225"/>
          <a:ext cx="685801" cy="2362200"/>
        </a:xfrm>
        <a:prstGeom prst="rect">
          <a:avLst/>
        </a:prstGeom>
        <a:solidFill>
          <a:schemeClr val="accent1">
            <a:lumMod val="60000"/>
            <a:lumOff val="40000"/>
            <a:alpha val="32000"/>
          </a:schemeClr>
        </a:solidFill>
        <a:ln w="3810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19050</xdr:colOff>
      <xdr:row>32</xdr:row>
      <xdr:rowOff>0</xdr:rowOff>
    </xdr:from>
    <xdr:to>
      <xdr:col>25</xdr:col>
      <xdr:colOff>123826</xdr:colOff>
      <xdr:row>39</xdr:row>
      <xdr:rowOff>295275</xdr:rowOff>
    </xdr:to>
    <xdr:sp macro="" textlink="">
      <xdr:nvSpPr>
        <xdr:cNvPr id="19" name="正方形/長方形 18"/>
        <xdr:cNvSpPr/>
      </xdr:nvSpPr>
      <xdr:spPr>
        <a:xfrm>
          <a:off x="3019425" y="5610225"/>
          <a:ext cx="676276" cy="2362200"/>
        </a:xfrm>
        <a:prstGeom prst="rect">
          <a:avLst/>
        </a:prstGeom>
        <a:solidFill>
          <a:srgbClr val="F44ADC">
            <a:alpha val="26667"/>
          </a:srgbClr>
        </a:solidFill>
        <a:ln w="50800">
          <a:solidFill>
            <a:srgbClr val="F44AD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38100</xdr:colOff>
      <xdr:row>22</xdr:row>
      <xdr:rowOff>104775</xdr:rowOff>
    </xdr:from>
    <xdr:to>
      <xdr:col>31</xdr:col>
      <xdr:colOff>47625</xdr:colOff>
      <xdr:row>31</xdr:row>
      <xdr:rowOff>161925</xdr:rowOff>
    </xdr:to>
    <xdr:cxnSp macro="">
      <xdr:nvCxnSpPr>
        <xdr:cNvPr id="21" name="直線矢印コネクタ 20"/>
        <xdr:cNvCxnSpPr/>
      </xdr:nvCxnSpPr>
      <xdr:spPr>
        <a:xfrm flipH="1">
          <a:off x="3609975" y="3762375"/>
          <a:ext cx="866775" cy="1552575"/>
        </a:xfrm>
        <a:prstGeom prst="straightConnector1">
          <a:avLst/>
        </a:prstGeom>
        <a:ln w="47625">
          <a:solidFill>
            <a:srgbClr val="F44ADC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38100</xdr:colOff>
      <xdr:row>18</xdr:row>
      <xdr:rowOff>114300</xdr:rowOff>
    </xdr:from>
    <xdr:to>
      <xdr:col>22</xdr:col>
      <xdr:colOff>57151</xdr:colOff>
      <xdr:row>31</xdr:row>
      <xdr:rowOff>209550</xdr:rowOff>
    </xdr:to>
    <xdr:cxnSp macro="">
      <xdr:nvCxnSpPr>
        <xdr:cNvPr id="23" name="直線矢印コネクタ 22"/>
        <xdr:cNvCxnSpPr/>
      </xdr:nvCxnSpPr>
      <xdr:spPr>
        <a:xfrm flipH="1">
          <a:off x="2466975" y="3086100"/>
          <a:ext cx="733426" cy="2505075"/>
        </a:xfrm>
        <a:prstGeom prst="straightConnector1">
          <a:avLst/>
        </a:prstGeom>
        <a:ln w="47625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104775</xdr:colOff>
      <xdr:row>17</xdr:row>
      <xdr:rowOff>66675</xdr:rowOff>
    </xdr:from>
    <xdr:to>
      <xdr:col>22</xdr:col>
      <xdr:colOff>47626</xdr:colOff>
      <xdr:row>31</xdr:row>
      <xdr:rowOff>161925</xdr:rowOff>
    </xdr:to>
    <xdr:cxnSp macro="">
      <xdr:nvCxnSpPr>
        <xdr:cNvPr id="25" name="直線矢印コネクタ 24"/>
        <xdr:cNvCxnSpPr/>
      </xdr:nvCxnSpPr>
      <xdr:spPr>
        <a:xfrm flipH="1">
          <a:off x="1819275" y="2809875"/>
          <a:ext cx="1371601" cy="2733675"/>
        </a:xfrm>
        <a:prstGeom prst="straightConnector1">
          <a:avLst/>
        </a:prstGeom>
        <a:ln w="47625">
          <a:solidFill>
            <a:srgbClr val="FFC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85725</xdr:colOff>
      <xdr:row>21</xdr:row>
      <xdr:rowOff>123826</xdr:rowOff>
    </xdr:from>
    <xdr:to>
      <xdr:col>42</xdr:col>
      <xdr:colOff>19051</xdr:colOff>
      <xdr:row>22</xdr:row>
      <xdr:rowOff>104775</xdr:rowOff>
    </xdr:to>
    <xdr:sp macro="" textlink="">
      <xdr:nvSpPr>
        <xdr:cNvPr id="29" name="正方形/長方形 28"/>
        <xdr:cNvSpPr/>
      </xdr:nvSpPr>
      <xdr:spPr>
        <a:xfrm>
          <a:off x="3228975" y="3552826"/>
          <a:ext cx="2790826" cy="209549"/>
        </a:xfrm>
        <a:prstGeom prst="rect">
          <a:avLst/>
        </a:prstGeom>
        <a:solidFill>
          <a:srgbClr val="F44ADC">
            <a:alpha val="26667"/>
          </a:srgbClr>
        </a:solidFill>
        <a:ln w="50800">
          <a:solidFill>
            <a:srgbClr val="F44AD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57150</xdr:colOff>
      <xdr:row>26</xdr:row>
      <xdr:rowOff>19050</xdr:rowOff>
    </xdr:from>
    <xdr:to>
      <xdr:col>44</xdr:col>
      <xdr:colOff>133350</xdr:colOff>
      <xdr:row>29</xdr:row>
      <xdr:rowOff>19050</xdr:rowOff>
    </xdr:to>
    <xdr:sp macro="" textlink="">
      <xdr:nvSpPr>
        <xdr:cNvPr id="32" name="テキスト ボックス 31"/>
        <xdr:cNvSpPr txBox="1"/>
      </xdr:nvSpPr>
      <xdr:spPr>
        <a:xfrm>
          <a:off x="4200525" y="5734050"/>
          <a:ext cx="2219325" cy="68580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　　　を合計したものを入力。</a:t>
          </a:r>
          <a:endParaRPr kumimoji="1" lang="en-US" altLang="ja-JP" sz="1100" b="1">
            <a:latin typeface="AR Pゴシック体M" panose="020B0600000000000000" pitchFamily="50" charset="-128"/>
            <a:ea typeface="AR Pゴシック体M" panose="020B0600000000000000" pitchFamily="50" charset="-128"/>
          </a:endParaRPr>
        </a:p>
        <a:p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ただし、⑧⑨がマイナスの場合は正しく計算できない場合があります。</a:t>
          </a:r>
        </a:p>
      </xdr:txBody>
    </xdr:sp>
    <xdr:clientData/>
  </xdr:twoCellAnchor>
  <xdr:twoCellAnchor>
    <xdr:from>
      <xdr:col>30</xdr:col>
      <xdr:colOff>9525</xdr:colOff>
      <xdr:row>26</xdr:row>
      <xdr:rowOff>57150</xdr:rowOff>
    </xdr:from>
    <xdr:to>
      <xdr:col>32</xdr:col>
      <xdr:colOff>85725</xdr:colOff>
      <xdr:row>27</xdr:row>
      <xdr:rowOff>0</xdr:rowOff>
    </xdr:to>
    <xdr:sp macro="" textlink="">
      <xdr:nvSpPr>
        <xdr:cNvPr id="31" name="正方形/長方形 30"/>
        <xdr:cNvSpPr/>
      </xdr:nvSpPr>
      <xdr:spPr>
        <a:xfrm>
          <a:off x="4295775" y="5772150"/>
          <a:ext cx="361950" cy="171450"/>
        </a:xfrm>
        <a:prstGeom prst="rect">
          <a:avLst/>
        </a:prstGeom>
        <a:solidFill>
          <a:srgbClr val="F44ADC">
            <a:alpha val="26667"/>
          </a:srgbClr>
        </a:solidFill>
        <a:ln w="50800">
          <a:solidFill>
            <a:srgbClr val="F44ADC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38100</xdr:colOff>
      <xdr:row>14</xdr:row>
      <xdr:rowOff>200025</xdr:rowOff>
    </xdr:from>
    <xdr:to>
      <xdr:col>24</xdr:col>
      <xdr:colOff>114300</xdr:colOff>
      <xdr:row>17</xdr:row>
      <xdr:rowOff>190500</xdr:rowOff>
    </xdr:to>
    <xdr:sp macro="" textlink="">
      <xdr:nvSpPr>
        <xdr:cNvPr id="22" name="テキスト ボックス 21"/>
        <xdr:cNvSpPr txBox="1"/>
      </xdr:nvSpPr>
      <xdr:spPr>
        <a:xfrm>
          <a:off x="1323975" y="2028825"/>
          <a:ext cx="2219325" cy="676275"/>
        </a:xfrm>
        <a:prstGeom prst="rect">
          <a:avLst/>
        </a:prstGeom>
        <a:noFill/>
        <a:ln w="1587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4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24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拡大</a:t>
          </a:r>
        </a:p>
      </xdr:txBody>
    </xdr:sp>
    <xdr:clientData/>
  </xdr:twoCellAnchor>
  <xdr:twoCellAnchor>
    <xdr:from>
      <xdr:col>11</xdr:col>
      <xdr:colOff>9524</xdr:colOff>
      <xdr:row>56</xdr:row>
      <xdr:rowOff>19049</xdr:rowOff>
    </xdr:from>
    <xdr:to>
      <xdr:col>15</xdr:col>
      <xdr:colOff>123825</xdr:colOff>
      <xdr:row>64</xdr:row>
      <xdr:rowOff>0</xdr:rowOff>
    </xdr:to>
    <xdr:sp macro="" textlink="">
      <xdr:nvSpPr>
        <xdr:cNvPr id="24" name="正方形/長方形 23"/>
        <xdr:cNvSpPr/>
      </xdr:nvSpPr>
      <xdr:spPr>
        <a:xfrm>
          <a:off x="1581149" y="13477874"/>
          <a:ext cx="685801" cy="2352676"/>
        </a:xfrm>
        <a:prstGeom prst="rect">
          <a:avLst/>
        </a:prstGeom>
        <a:solidFill>
          <a:srgbClr val="FFC000">
            <a:alpha val="27000"/>
          </a:srgbClr>
        </a:solidFill>
        <a:ln w="508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28574</xdr:colOff>
      <xdr:row>56</xdr:row>
      <xdr:rowOff>19050</xdr:rowOff>
    </xdr:from>
    <xdr:to>
      <xdr:col>21</xdr:col>
      <xdr:colOff>0</xdr:colOff>
      <xdr:row>64</xdr:row>
      <xdr:rowOff>9525</xdr:rowOff>
    </xdr:to>
    <xdr:sp macro="" textlink="">
      <xdr:nvSpPr>
        <xdr:cNvPr id="26" name="正方形/長方形 25"/>
        <xdr:cNvSpPr/>
      </xdr:nvSpPr>
      <xdr:spPr>
        <a:xfrm>
          <a:off x="2314574" y="13477875"/>
          <a:ext cx="685801" cy="2362200"/>
        </a:xfrm>
        <a:prstGeom prst="rect">
          <a:avLst/>
        </a:prstGeom>
        <a:solidFill>
          <a:schemeClr val="accent1">
            <a:lumMod val="60000"/>
            <a:lumOff val="40000"/>
            <a:alpha val="32000"/>
          </a:schemeClr>
        </a:solidFill>
        <a:ln w="3810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66674</xdr:colOff>
      <xdr:row>45</xdr:row>
      <xdr:rowOff>219075</xdr:rowOff>
    </xdr:from>
    <xdr:to>
      <xdr:col>14</xdr:col>
      <xdr:colOff>9525</xdr:colOff>
      <xdr:row>48</xdr:row>
      <xdr:rowOff>9525</xdr:rowOff>
    </xdr:to>
    <xdr:sp macro="" textlink="">
      <xdr:nvSpPr>
        <xdr:cNvPr id="28" name="正方形/長方形 27"/>
        <xdr:cNvSpPr/>
      </xdr:nvSpPr>
      <xdr:spPr>
        <a:xfrm>
          <a:off x="923924" y="11458575"/>
          <a:ext cx="1085851" cy="476250"/>
        </a:xfrm>
        <a:prstGeom prst="rect">
          <a:avLst/>
        </a:prstGeom>
        <a:solidFill>
          <a:schemeClr val="accent1">
            <a:lumMod val="60000"/>
            <a:lumOff val="40000"/>
            <a:alpha val="32000"/>
          </a:schemeClr>
        </a:solidFill>
        <a:ln w="3810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28575</xdr:colOff>
      <xdr:row>45</xdr:row>
      <xdr:rowOff>161925</xdr:rowOff>
    </xdr:from>
    <xdr:to>
      <xdr:col>22</xdr:col>
      <xdr:colOff>28575</xdr:colOff>
      <xdr:row>48</xdr:row>
      <xdr:rowOff>104775</xdr:rowOff>
    </xdr:to>
    <xdr:sp macro="" textlink="">
      <xdr:nvSpPr>
        <xdr:cNvPr id="30" name="ストライプ矢印 29"/>
        <xdr:cNvSpPr/>
      </xdr:nvSpPr>
      <xdr:spPr>
        <a:xfrm>
          <a:off x="2171700" y="11401425"/>
          <a:ext cx="1000125" cy="628650"/>
        </a:xfrm>
        <a:prstGeom prst="stripedRightArrow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23197</xdr:colOff>
      <xdr:row>53</xdr:row>
      <xdr:rowOff>16587</xdr:rowOff>
    </xdr:from>
    <xdr:to>
      <xdr:col>23</xdr:col>
      <xdr:colOff>115095</xdr:colOff>
      <xdr:row>56</xdr:row>
      <xdr:rowOff>17754</xdr:rowOff>
    </xdr:to>
    <xdr:sp macro="" textlink="">
      <xdr:nvSpPr>
        <xdr:cNvPr id="33" name="ストライプ矢印 32"/>
        <xdr:cNvSpPr/>
      </xdr:nvSpPr>
      <xdr:spPr>
        <a:xfrm rot="8243038">
          <a:off x="2737822" y="12561012"/>
          <a:ext cx="663398" cy="686967"/>
        </a:xfrm>
        <a:prstGeom prst="stripedRightArrow">
          <a:avLst>
            <a:gd name="adj1" fmla="val 29722"/>
            <a:gd name="adj2" fmla="val 42095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114299</xdr:colOff>
      <xdr:row>68</xdr:row>
      <xdr:rowOff>142875</xdr:rowOff>
    </xdr:from>
    <xdr:to>
      <xdr:col>35</xdr:col>
      <xdr:colOff>9525</xdr:colOff>
      <xdr:row>70</xdr:row>
      <xdr:rowOff>0</xdr:rowOff>
    </xdr:to>
    <xdr:sp macro="" textlink="">
      <xdr:nvSpPr>
        <xdr:cNvPr id="34" name="正方形/長方形 33"/>
        <xdr:cNvSpPr/>
      </xdr:nvSpPr>
      <xdr:spPr>
        <a:xfrm>
          <a:off x="4400549" y="16659225"/>
          <a:ext cx="609601" cy="314325"/>
        </a:xfrm>
        <a:prstGeom prst="rect">
          <a:avLst/>
        </a:prstGeom>
        <a:solidFill>
          <a:srgbClr val="FFC000">
            <a:alpha val="27000"/>
          </a:srgbClr>
        </a:solidFill>
        <a:ln w="508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141498</xdr:colOff>
      <xdr:row>65</xdr:row>
      <xdr:rowOff>164415</xdr:rowOff>
    </xdr:from>
    <xdr:to>
      <xdr:col>30</xdr:col>
      <xdr:colOff>87765</xdr:colOff>
      <xdr:row>67</xdr:row>
      <xdr:rowOff>157724</xdr:rowOff>
    </xdr:to>
    <xdr:sp macro="" textlink="">
      <xdr:nvSpPr>
        <xdr:cNvPr id="35" name="ストライプ矢印 34"/>
        <xdr:cNvSpPr/>
      </xdr:nvSpPr>
      <xdr:spPr>
        <a:xfrm rot="12381620">
          <a:off x="2141748" y="15994965"/>
          <a:ext cx="2232267" cy="450509"/>
        </a:xfrm>
        <a:prstGeom prst="stripedRightArrow">
          <a:avLst/>
        </a:prstGeom>
        <a:solidFill>
          <a:srgbClr val="FFC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123825</xdr:colOff>
      <xdr:row>52</xdr:row>
      <xdr:rowOff>180974</xdr:rowOff>
    </xdr:from>
    <xdr:to>
      <xdr:col>43</xdr:col>
      <xdr:colOff>95250</xdr:colOff>
      <xdr:row>59</xdr:row>
      <xdr:rowOff>57150</xdr:rowOff>
    </xdr:to>
    <xdr:sp macro="" textlink="">
      <xdr:nvSpPr>
        <xdr:cNvPr id="36" name="テキスト ボックス 35"/>
        <xdr:cNvSpPr txBox="1"/>
      </xdr:nvSpPr>
      <xdr:spPr>
        <a:xfrm>
          <a:off x="3695700" y="12725399"/>
          <a:ext cx="2543175" cy="163830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例 ： </a:t>
          </a:r>
          <a:r>
            <a:rPr kumimoji="1" lang="en-US" altLang="ja-JP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70</a:t>
          </a:r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歳　年金収入</a:t>
          </a:r>
          <a:r>
            <a:rPr kumimoji="1" lang="en-US" altLang="ja-JP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200</a:t>
          </a:r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万円の場合</a:t>
          </a:r>
          <a:endParaRPr kumimoji="1" lang="en-US" altLang="ja-JP" sz="1100" b="1">
            <a:latin typeface="AR Pゴシック体M" panose="020B0600000000000000" pitchFamily="50" charset="-128"/>
            <a:ea typeface="AR Pゴシック体M" panose="020B0600000000000000" pitchFamily="50" charset="-128"/>
          </a:endParaRPr>
        </a:p>
        <a:p>
          <a:r>
            <a:rPr kumimoji="1" lang="en-US" altLang="ja-JP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200</a:t>
          </a:r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万円－</a:t>
          </a:r>
          <a:r>
            <a:rPr kumimoji="1" lang="en-US" altLang="ja-JP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110</a:t>
          </a:r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万円＝</a:t>
          </a:r>
          <a:r>
            <a:rPr kumimoji="1" lang="en-US" altLang="ja-JP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90</a:t>
          </a:r>
          <a:r>
            <a:rPr kumimoji="1" lang="ja-JP" altLang="en-US" sz="1100" b="1">
              <a:latin typeface="AR Pゴシック体M" panose="020B0600000000000000" pitchFamily="50" charset="-128"/>
              <a:ea typeface="AR Pゴシック体M" panose="020B0600000000000000" pitchFamily="50" charset="-128"/>
            </a:rPr>
            <a:t>万円（入力値）</a:t>
          </a:r>
          <a:endParaRPr kumimoji="1" lang="en-US" altLang="ja-JP" sz="1100" b="1">
            <a:latin typeface="AR Pゴシック体M" panose="020B0600000000000000" pitchFamily="50" charset="-128"/>
            <a:ea typeface="AR Pゴシック体M" panose="020B0600000000000000" pitchFamily="50" charset="-128"/>
          </a:endParaRPr>
        </a:p>
        <a:p>
          <a:endParaRPr kumimoji="1" lang="en-US" altLang="ja-JP" sz="1100" b="1">
            <a:latin typeface="AR Pゴシック体M" panose="020B0600000000000000" pitchFamily="50" charset="-128"/>
            <a:ea typeface="AR Pゴシック体M" panose="020B0600000000000000" pitchFamily="50" charset="-128"/>
          </a:endParaRPr>
        </a:p>
        <a:p>
          <a:r>
            <a:rPr kumimoji="1" lang="en-US" altLang="ja-JP" sz="1100" b="1">
              <a:solidFill>
                <a:srgbClr val="FF0000"/>
              </a:solidFill>
              <a:latin typeface="AR Pゴシック体M" panose="020B0600000000000000" pitchFamily="50" charset="-128"/>
              <a:ea typeface="AR Pゴシック体M" panose="020B0600000000000000" pitchFamily="50" charset="-128"/>
            </a:rPr>
            <a:t>※</a:t>
          </a:r>
          <a:r>
            <a:rPr kumimoji="1" lang="ja-JP" altLang="en-US" sz="1100" b="1">
              <a:solidFill>
                <a:srgbClr val="FF0000"/>
              </a:solidFill>
              <a:latin typeface="AR Pゴシック体M" panose="020B0600000000000000" pitchFamily="50" charset="-128"/>
              <a:ea typeface="AR Pゴシック体M" panose="020B0600000000000000" pitchFamily="50" charset="-128"/>
            </a:rPr>
            <a:t>所得が</a:t>
          </a:r>
          <a:r>
            <a:rPr kumimoji="1" lang="en-US" altLang="ja-JP" sz="1100" b="1">
              <a:solidFill>
                <a:srgbClr val="FF0000"/>
              </a:solidFill>
              <a:latin typeface="AR Pゴシック体M" panose="020B0600000000000000" pitchFamily="50" charset="-128"/>
              <a:ea typeface="AR Pゴシック体M" panose="020B0600000000000000" pitchFamily="50" charset="-128"/>
            </a:rPr>
            <a:t>1,000</a:t>
          </a:r>
          <a:r>
            <a:rPr kumimoji="1" lang="ja-JP" altLang="en-US" sz="1100" b="1">
              <a:solidFill>
                <a:srgbClr val="FF0000"/>
              </a:solidFill>
              <a:latin typeface="AR Pゴシック体M" panose="020B0600000000000000" pitchFamily="50" charset="-128"/>
              <a:ea typeface="AR Pゴシック体M" panose="020B0600000000000000" pitchFamily="50" charset="-128"/>
            </a:rPr>
            <a:t>万円を超えるかた、年金収入が</a:t>
          </a:r>
          <a:r>
            <a:rPr kumimoji="1" lang="en-US" altLang="ja-JP" sz="1100" b="1">
              <a:solidFill>
                <a:srgbClr val="FF0000"/>
              </a:solidFill>
              <a:latin typeface="AR Pゴシック体M" panose="020B0600000000000000" pitchFamily="50" charset="-128"/>
              <a:ea typeface="AR Pゴシック体M" panose="020B0600000000000000" pitchFamily="50" charset="-128"/>
            </a:rPr>
            <a:t>330</a:t>
          </a:r>
          <a:r>
            <a:rPr kumimoji="1" lang="ja-JP" altLang="en-US" sz="1100" b="1">
              <a:solidFill>
                <a:srgbClr val="FF0000"/>
              </a:solidFill>
              <a:latin typeface="AR Pゴシック体M" panose="020B0600000000000000" pitchFamily="50" charset="-128"/>
              <a:ea typeface="AR Pゴシック体M" panose="020B0600000000000000" pitchFamily="50" charset="-128"/>
            </a:rPr>
            <a:t>万円を超える方はこちらの計算式では所得が算出できません。国税庁ＨＰをご覧いただくか、板倉町役場税務会計課までご連絡ください。</a:t>
          </a:r>
          <a:endParaRPr kumimoji="1" lang="en-US" altLang="ja-JP" sz="1100" b="1">
            <a:solidFill>
              <a:srgbClr val="FF0000"/>
            </a:solidFill>
            <a:latin typeface="AR Pゴシック体M" panose="020B0600000000000000" pitchFamily="50" charset="-128"/>
            <a:ea typeface="AR Pゴシック体M" panose="020B0600000000000000" pitchFamily="50" charset="-128"/>
          </a:endParaRPr>
        </a:p>
      </xdr:txBody>
    </xdr:sp>
    <xdr:clientData/>
  </xdr:twoCellAnchor>
  <xdr:twoCellAnchor>
    <xdr:from>
      <xdr:col>31</xdr:col>
      <xdr:colOff>114301</xdr:colOff>
      <xdr:row>69</xdr:row>
      <xdr:rowOff>47625</xdr:rowOff>
    </xdr:from>
    <xdr:to>
      <xdr:col>36</xdr:col>
      <xdr:colOff>66676</xdr:colOff>
      <xdr:row>70</xdr:row>
      <xdr:rowOff>28575</xdr:rowOff>
    </xdr:to>
    <xdr:sp macro="" textlink="">
      <xdr:nvSpPr>
        <xdr:cNvPr id="2" name="テキスト ボックス 1"/>
        <xdr:cNvSpPr txBox="1"/>
      </xdr:nvSpPr>
      <xdr:spPr>
        <a:xfrm>
          <a:off x="4543426" y="17021175"/>
          <a:ext cx="66675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/>
            <a:t>550 000</a:t>
          </a:r>
          <a:endParaRPr kumimoji="1" lang="ja-JP" altLang="en-US" sz="800"/>
        </a:p>
      </xdr:txBody>
    </xdr:sp>
    <xdr:clientData/>
  </xdr:twoCellAnchor>
  <xdr:twoCellAnchor>
    <xdr:from>
      <xdr:col>27</xdr:col>
      <xdr:colOff>1</xdr:colOff>
      <xdr:row>69</xdr:row>
      <xdr:rowOff>38100</xdr:rowOff>
    </xdr:from>
    <xdr:to>
      <xdr:col>33</xdr:col>
      <xdr:colOff>76200</xdr:colOff>
      <xdr:row>70</xdr:row>
      <xdr:rowOff>57150</xdr:rowOff>
    </xdr:to>
    <xdr:sp macro="" textlink="">
      <xdr:nvSpPr>
        <xdr:cNvPr id="37" name="テキスト ボックス 36"/>
        <xdr:cNvSpPr txBox="1"/>
      </xdr:nvSpPr>
      <xdr:spPr>
        <a:xfrm>
          <a:off x="3857626" y="17011650"/>
          <a:ext cx="933449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500"/>
            <a:t>○○○</a:t>
          </a:r>
          <a:r>
            <a:rPr kumimoji="1" lang="ja-JP" altLang="ja-JP" sz="5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○○○○</a:t>
          </a:r>
          <a:endParaRPr lang="ja-JP" altLang="ja-JP" sz="500">
            <a:effectLst/>
          </a:endParaRPr>
        </a:p>
        <a:p>
          <a:endParaRPr kumimoji="1" lang="ja-JP" altLang="en-US" sz="800"/>
        </a:p>
      </xdr:txBody>
    </xdr:sp>
    <xdr:clientData/>
  </xdr:twoCellAnchor>
  <xdr:twoCellAnchor>
    <xdr:from>
      <xdr:col>34</xdr:col>
      <xdr:colOff>114301</xdr:colOff>
      <xdr:row>69</xdr:row>
      <xdr:rowOff>47625</xdr:rowOff>
    </xdr:from>
    <xdr:to>
      <xdr:col>41</xdr:col>
      <xdr:colOff>47625</xdr:colOff>
      <xdr:row>70</xdr:row>
      <xdr:rowOff>66675</xdr:rowOff>
    </xdr:to>
    <xdr:sp macro="" textlink="">
      <xdr:nvSpPr>
        <xdr:cNvPr id="38" name="テキスト ボックス 37"/>
        <xdr:cNvSpPr txBox="1"/>
      </xdr:nvSpPr>
      <xdr:spPr>
        <a:xfrm>
          <a:off x="4972051" y="17021175"/>
          <a:ext cx="933449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500"/>
            <a:t>○○○</a:t>
          </a:r>
          <a:r>
            <a:rPr kumimoji="1" lang="ja-JP" altLang="ja-JP" sz="5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○○○○</a:t>
          </a:r>
          <a:endParaRPr lang="ja-JP" altLang="ja-JP" sz="500">
            <a:effectLst/>
          </a:endParaRPr>
        </a:p>
        <a:p>
          <a:endParaRPr kumimoji="1" lang="ja-JP" altLang="en-US" sz="8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92"/>
  <sheetViews>
    <sheetView tabSelected="1" view="pageBreakPreview" topLeftCell="A11" zoomScaleNormal="100" zoomScaleSheetLayoutView="100" workbookViewId="0">
      <selection activeCell="Q26" sqref="Q26:U26"/>
    </sheetView>
  </sheetViews>
  <sheetFormatPr defaultColWidth="1.875" defaultRowHeight="18" customHeight="1" x14ac:dyDescent="0.4"/>
  <cols>
    <col min="1" max="52" width="1.875" style="1"/>
    <col min="53" max="53" width="3" style="1" bestFit="1" customWidth="1"/>
    <col min="54" max="55" width="1.875" style="1"/>
    <col min="56" max="56" width="9.25" style="1" bestFit="1" customWidth="1"/>
    <col min="57" max="16384" width="1.875" style="1"/>
  </cols>
  <sheetData>
    <row r="1" spans="1:46" ht="18" customHeight="1" x14ac:dyDescent="0.4">
      <c r="A1" s="46" t="s">
        <v>62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</row>
    <row r="2" spans="1:46" s="5" customFormat="1" ht="18" customHeight="1" x14ac:dyDescent="0.4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</row>
    <row r="3" spans="1:46" ht="18" customHeight="1" thickBot="1" x14ac:dyDescent="0.4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</row>
    <row r="4" spans="1:46" ht="21" customHeight="1" thickTop="1" x14ac:dyDescent="0.4">
      <c r="B4" s="47" t="s">
        <v>113</v>
      </c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9"/>
    </row>
    <row r="5" spans="1:46" ht="21" customHeight="1" x14ac:dyDescent="0.4">
      <c r="A5" s="2"/>
      <c r="B5" s="50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2"/>
    </row>
    <row r="6" spans="1:46" ht="21" customHeight="1" x14ac:dyDescent="0.4">
      <c r="A6" s="3"/>
      <c r="B6" s="50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2"/>
    </row>
    <row r="7" spans="1:46" ht="21" customHeight="1" x14ac:dyDescent="0.4">
      <c r="A7" s="3"/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2"/>
    </row>
    <row r="8" spans="1:46" ht="21" customHeight="1" x14ac:dyDescent="0.4">
      <c r="A8" s="3"/>
      <c r="B8" s="50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2"/>
    </row>
    <row r="9" spans="1:46" ht="21" customHeight="1" x14ac:dyDescent="0.4">
      <c r="A9" s="3"/>
      <c r="B9" s="50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2"/>
    </row>
    <row r="10" spans="1:46" ht="21" customHeight="1" x14ac:dyDescent="0.4">
      <c r="A10" s="3"/>
      <c r="B10" s="50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2"/>
    </row>
    <row r="11" spans="1:46" ht="21" customHeight="1" x14ac:dyDescent="0.4">
      <c r="A11" s="3"/>
      <c r="B11" s="50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2"/>
    </row>
    <row r="12" spans="1:46" ht="21" customHeight="1" x14ac:dyDescent="0.4">
      <c r="A12" s="4"/>
      <c r="B12" s="50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2"/>
    </row>
    <row r="13" spans="1:46" ht="21" customHeight="1" thickBot="1" x14ac:dyDescent="0.45">
      <c r="A13" s="4"/>
      <c r="B13" s="53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5"/>
    </row>
    <row r="14" spans="1:46" s="5" customFormat="1" ht="12" customHeight="1" thickTop="1" x14ac:dyDescent="0.4"/>
    <row r="15" spans="1:46" s="5" customFormat="1" ht="19.5" customHeight="1" x14ac:dyDescent="0.4">
      <c r="B15" s="25"/>
      <c r="C15" s="26"/>
      <c r="D15" s="26"/>
      <c r="E15" s="27"/>
      <c r="F15" s="5" t="s">
        <v>77</v>
      </c>
    </row>
    <row r="16" spans="1:46" ht="9.75" customHeight="1" x14ac:dyDescent="0.4">
      <c r="A16" s="4"/>
    </row>
    <row r="17" spans="1:86" s="5" customFormat="1" ht="18" customHeight="1" x14ac:dyDescent="0.15">
      <c r="A17" s="1" t="s">
        <v>96</v>
      </c>
      <c r="AT17" s="6" t="s">
        <v>20</v>
      </c>
    </row>
    <row r="18" spans="1:86" s="5" customFormat="1" ht="18" customHeight="1" x14ac:dyDescent="0.4">
      <c r="B18" s="56"/>
      <c r="C18" s="56"/>
      <c r="D18" s="56"/>
      <c r="E18" s="56"/>
      <c r="F18" s="56"/>
      <c r="G18" s="57" t="s">
        <v>0</v>
      </c>
      <c r="H18" s="57"/>
      <c r="I18" s="57"/>
      <c r="J18" s="57"/>
      <c r="K18" s="57"/>
      <c r="L18" s="57" t="s">
        <v>1</v>
      </c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 t="s">
        <v>74</v>
      </c>
      <c r="AG18" s="57"/>
      <c r="AH18" s="57"/>
      <c r="AI18" s="57"/>
      <c r="AJ18" s="57"/>
      <c r="AK18" s="57" t="s">
        <v>28</v>
      </c>
      <c r="AL18" s="57"/>
      <c r="AM18" s="57"/>
      <c r="AN18" s="57"/>
      <c r="AO18" s="57"/>
      <c r="AP18" s="57" t="s">
        <v>36</v>
      </c>
      <c r="AQ18" s="57"/>
      <c r="AR18" s="57"/>
      <c r="AS18" s="57"/>
      <c r="AT18" s="57"/>
    </row>
    <row r="19" spans="1:86" s="5" customFormat="1" ht="18" customHeight="1" x14ac:dyDescent="0.4">
      <c r="B19" s="56"/>
      <c r="C19" s="56"/>
      <c r="D19" s="56"/>
      <c r="E19" s="56"/>
      <c r="F19" s="56"/>
      <c r="G19" s="58" t="s">
        <v>72</v>
      </c>
      <c r="H19" s="58"/>
      <c r="I19" s="58"/>
      <c r="J19" s="58"/>
      <c r="K19" s="58"/>
      <c r="L19" s="57" t="s">
        <v>19</v>
      </c>
      <c r="M19" s="56"/>
      <c r="N19" s="56"/>
      <c r="O19" s="56"/>
      <c r="P19" s="56"/>
      <c r="Q19" s="57" t="s">
        <v>18</v>
      </c>
      <c r="R19" s="56"/>
      <c r="S19" s="56"/>
      <c r="T19" s="56"/>
      <c r="U19" s="56"/>
      <c r="V19" s="57" t="s">
        <v>73</v>
      </c>
      <c r="W19" s="56"/>
      <c r="X19" s="56"/>
      <c r="Y19" s="56"/>
      <c r="Z19" s="56"/>
      <c r="AA19" s="56" t="s">
        <v>8</v>
      </c>
      <c r="AB19" s="56"/>
      <c r="AC19" s="56"/>
      <c r="AD19" s="56"/>
      <c r="AE19" s="56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X19" s="57" t="s">
        <v>56</v>
      </c>
      <c r="AY19" s="56"/>
      <c r="AZ19" s="56"/>
      <c r="BA19" s="56"/>
      <c r="BB19" s="56"/>
      <c r="BC19" s="57" t="s">
        <v>29</v>
      </c>
      <c r="BD19" s="56"/>
      <c r="BE19" s="56"/>
      <c r="BF19" s="56"/>
      <c r="BG19" s="56"/>
      <c r="BH19" s="57" t="s">
        <v>31</v>
      </c>
      <c r="BI19" s="56"/>
      <c r="BJ19" s="56"/>
      <c r="BK19" s="56"/>
      <c r="BL19" s="56"/>
      <c r="BM19" s="57" t="s">
        <v>30</v>
      </c>
      <c r="BN19" s="56"/>
      <c r="BO19" s="56"/>
      <c r="BP19" s="56"/>
      <c r="BQ19" s="56"/>
      <c r="BS19" s="57" t="s">
        <v>33</v>
      </c>
      <c r="BT19" s="56"/>
      <c r="BU19" s="56"/>
      <c r="BV19" s="56"/>
      <c r="BW19" s="56"/>
      <c r="BX19" s="57" t="s">
        <v>34</v>
      </c>
      <c r="BY19" s="56"/>
      <c r="BZ19" s="56"/>
      <c r="CA19" s="56"/>
      <c r="CB19" s="56"/>
      <c r="CC19" s="57" t="s">
        <v>35</v>
      </c>
      <c r="CD19" s="56"/>
      <c r="CE19" s="56"/>
      <c r="CF19" s="56"/>
      <c r="CG19" s="56"/>
    </row>
    <row r="20" spans="1:86" s="5" customFormat="1" ht="18" customHeight="1" x14ac:dyDescent="0.4">
      <c r="B20" s="56"/>
      <c r="C20" s="56"/>
      <c r="D20" s="56"/>
      <c r="E20" s="56"/>
      <c r="F20" s="56"/>
      <c r="G20" s="58"/>
      <c r="H20" s="58"/>
      <c r="I20" s="58"/>
      <c r="J20" s="58"/>
      <c r="K20" s="58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 t="s">
        <v>108</v>
      </c>
      <c r="AB20" s="56"/>
      <c r="AC20" s="56"/>
      <c r="AD20" s="56"/>
      <c r="AE20" s="56"/>
      <c r="AF20" s="57" t="s">
        <v>109</v>
      </c>
      <c r="AG20" s="57"/>
      <c r="AH20" s="57"/>
      <c r="AI20" s="57"/>
      <c r="AJ20" s="57"/>
      <c r="AK20" s="57" t="s">
        <v>110</v>
      </c>
      <c r="AL20" s="57"/>
      <c r="AM20" s="57"/>
      <c r="AN20" s="57"/>
      <c r="AO20" s="57"/>
      <c r="AP20" s="57"/>
      <c r="AQ20" s="57"/>
      <c r="AR20" s="57"/>
      <c r="AS20" s="57"/>
      <c r="AT20" s="57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</row>
    <row r="21" spans="1:86" s="5" customFormat="1" ht="30.75" customHeight="1" x14ac:dyDescent="0.4">
      <c r="B21" s="57" t="s">
        <v>38</v>
      </c>
      <c r="C21" s="56"/>
      <c r="D21" s="56"/>
      <c r="E21" s="56"/>
      <c r="F21" s="56"/>
      <c r="G21" s="60"/>
      <c r="H21" s="60"/>
      <c r="I21" s="60"/>
      <c r="J21" s="60"/>
      <c r="K21" s="60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2" t="str">
        <f>IF(G21="","",SUM(L21:Z21))</f>
        <v/>
      </c>
      <c r="AB21" s="62"/>
      <c r="AC21" s="62"/>
      <c r="AD21" s="62"/>
      <c r="AE21" s="62"/>
      <c r="AF21" s="62" t="str">
        <f>IF(AA21="","",430000)</f>
        <v/>
      </c>
      <c r="AG21" s="62"/>
      <c r="AH21" s="62"/>
      <c r="AI21" s="62"/>
      <c r="AJ21" s="62"/>
      <c r="AK21" s="62">
        <f>IF(OR(G21="75歳以上", AP21="なし（75歳未満）"), 0, IF(AF21="",0,IF(AA21-AF21&lt;0,0,AA21-AF21)))</f>
        <v>0</v>
      </c>
      <c r="AL21" s="62"/>
      <c r="AM21" s="62"/>
      <c r="AN21" s="62"/>
      <c r="AO21" s="62"/>
      <c r="AP21" s="60"/>
      <c r="AQ21" s="60"/>
      <c r="AR21" s="60"/>
      <c r="AS21" s="60"/>
      <c r="AT21" s="60"/>
      <c r="AX21" s="63">
        <f>L21</f>
        <v>0</v>
      </c>
      <c r="AY21" s="63"/>
      <c r="AZ21" s="63"/>
      <c r="BA21" s="63"/>
      <c r="BB21" s="63"/>
      <c r="BC21" s="63">
        <f>IF(OR(G21="その他", G21="75歳以上"), IF(Q21-150000&lt;0, 0, Q21-150000), Q21)</f>
        <v>0</v>
      </c>
      <c r="BD21" s="63"/>
      <c r="BE21" s="63"/>
      <c r="BF21" s="63"/>
      <c r="BG21" s="63"/>
      <c r="BH21" s="63">
        <f>AX21+BC21+V21</f>
        <v>0</v>
      </c>
      <c r="BI21" s="63"/>
      <c r="BJ21" s="63"/>
      <c r="BK21" s="63"/>
      <c r="BL21" s="63"/>
      <c r="BM21" s="63">
        <f>IF(OR(AX21&gt;0, BC21&gt;0), 1, 0)</f>
        <v>0</v>
      </c>
      <c r="BN21" s="63"/>
      <c r="BO21" s="63"/>
      <c r="BP21" s="63"/>
      <c r="BQ21" s="63"/>
      <c r="BS21" s="59">
        <f>430000 + 100000 * (CC24 - 1)</f>
        <v>330000</v>
      </c>
      <c r="BT21" s="59"/>
      <c r="BU21" s="59"/>
      <c r="BV21" s="59"/>
      <c r="BW21" s="59"/>
      <c r="BX21" s="59">
        <f>430000 + 100000 * (CC24 - 1) + 310000 * BS24</f>
        <v>330000</v>
      </c>
      <c r="BY21" s="59"/>
      <c r="BZ21" s="59"/>
      <c r="CA21" s="59"/>
      <c r="CB21" s="59"/>
      <c r="CC21" s="59">
        <f>430000 + 100000 * (CC24 - 1) + 570000 * BS24</f>
        <v>330000</v>
      </c>
      <c r="CD21" s="59"/>
      <c r="CE21" s="59"/>
      <c r="CF21" s="59"/>
      <c r="CG21" s="59"/>
      <c r="CH21" s="44"/>
    </row>
    <row r="22" spans="1:86" s="5" customFormat="1" ht="24" customHeight="1" x14ac:dyDescent="0.4">
      <c r="B22" s="56" t="s">
        <v>37</v>
      </c>
      <c r="C22" s="56"/>
      <c r="D22" s="56"/>
      <c r="E22" s="56"/>
      <c r="F22" s="56"/>
      <c r="G22" s="60"/>
      <c r="H22" s="60"/>
      <c r="I22" s="60"/>
      <c r="J22" s="60"/>
      <c r="K22" s="60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2" t="str">
        <f>IF(G22="","",SUM(L22:Z22))</f>
        <v/>
      </c>
      <c r="AB22" s="62"/>
      <c r="AC22" s="62"/>
      <c r="AD22" s="62"/>
      <c r="AE22" s="62"/>
      <c r="AF22" s="62" t="str">
        <f t="shared" ref="AF22:AF26" si="0">IF(AA22="","",430000)</f>
        <v/>
      </c>
      <c r="AG22" s="62"/>
      <c r="AH22" s="62"/>
      <c r="AI22" s="62"/>
      <c r="AJ22" s="62"/>
      <c r="AK22" s="62">
        <f>IF(AF22="",0,IF(AA22-AF22&lt;0,0,AA22-AF22))</f>
        <v>0</v>
      </c>
      <c r="AL22" s="62"/>
      <c r="AM22" s="62"/>
      <c r="AN22" s="62"/>
      <c r="AO22" s="62"/>
      <c r="AP22" s="23"/>
      <c r="AQ22" s="23"/>
      <c r="AR22" s="23"/>
      <c r="AS22" s="23"/>
      <c r="AT22" s="23"/>
      <c r="AX22" s="63">
        <f t="shared" ref="AX22:AX26" si="1">L22</f>
        <v>0</v>
      </c>
      <c r="AY22" s="63"/>
      <c r="AZ22" s="63"/>
      <c r="BA22" s="63"/>
      <c r="BB22" s="63"/>
      <c r="BC22" s="63">
        <f t="shared" ref="BC22:BC26" si="2">IF(OR(G22="その他", G22="75歳以上"), IF(Q22-150000&lt;0, 0, Q22-150000), Q22)</f>
        <v>0</v>
      </c>
      <c r="BD22" s="63"/>
      <c r="BE22" s="63"/>
      <c r="BF22" s="63"/>
      <c r="BG22" s="63"/>
      <c r="BH22" s="63">
        <f t="shared" ref="BH22:BH26" si="3">AX22+BC22+V22</f>
        <v>0</v>
      </c>
      <c r="BI22" s="63"/>
      <c r="BJ22" s="63"/>
      <c r="BK22" s="63"/>
      <c r="BL22" s="63"/>
      <c r="BM22" s="63">
        <f t="shared" ref="BM22:BM26" si="4">IF(OR(AX22&gt;0, BC22&gt;0), 1, 0)</f>
        <v>0</v>
      </c>
      <c r="BN22" s="63"/>
      <c r="BO22" s="63"/>
      <c r="BP22" s="63"/>
      <c r="BQ22" s="63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</row>
    <row r="23" spans="1:86" s="5" customFormat="1" ht="24" customHeight="1" x14ac:dyDescent="0.4">
      <c r="B23" s="56" t="s">
        <v>24</v>
      </c>
      <c r="C23" s="56"/>
      <c r="D23" s="56"/>
      <c r="E23" s="56"/>
      <c r="F23" s="56"/>
      <c r="G23" s="60"/>
      <c r="H23" s="60"/>
      <c r="I23" s="60"/>
      <c r="J23" s="60"/>
      <c r="K23" s="60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2" t="str">
        <f t="shared" ref="AA23:AA26" si="5">IF(G23="","",SUM(L23:Z23))</f>
        <v/>
      </c>
      <c r="AB23" s="62"/>
      <c r="AC23" s="62"/>
      <c r="AD23" s="62"/>
      <c r="AE23" s="62"/>
      <c r="AF23" s="62" t="str">
        <f t="shared" si="0"/>
        <v/>
      </c>
      <c r="AG23" s="62"/>
      <c r="AH23" s="62"/>
      <c r="AI23" s="62"/>
      <c r="AJ23" s="62"/>
      <c r="AK23" s="62">
        <f t="shared" ref="AK23:AK26" si="6">IF(AF23="",0,IF(AA23-AF23&lt;0,0,AA23-AF23))</f>
        <v>0</v>
      </c>
      <c r="AL23" s="62"/>
      <c r="AM23" s="62"/>
      <c r="AN23" s="62"/>
      <c r="AO23" s="62"/>
      <c r="AP23" s="23"/>
      <c r="AQ23" s="71" t="s">
        <v>106</v>
      </c>
      <c r="AR23" s="72"/>
      <c r="AS23" s="72"/>
      <c r="AT23" s="72"/>
      <c r="AX23" s="63">
        <f t="shared" si="1"/>
        <v>0</v>
      </c>
      <c r="AY23" s="63"/>
      <c r="AZ23" s="63"/>
      <c r="BA23" s="63"/>
      <c r="BB23" s="63"/>
      <c r="BC23" s="63">
        <f t="shared" si="2"/>
        <v>0</v>
      </c>
      <c r="BD23" s="63"/>
      <c r="BE23" s="63"/>
      <c r="BF23" s="63"/>
      <c r="BG23" s="63"/>
      <c r="BH23" s="63">
        <f t="shared" si="3"/>
        <v>0</v>
      </c>
      <c r="BI23" s="63"/>
      <c r="BJ23" s="63"/>
      <c r="BK23" s="63"/>
      <c r="BL23" s="63"/>
      <c r="BM23" s="63">
        <f t="shared" si="4"/>
        <v>0</v>
      </c>
      <c r="BN23" s="63"/>
      <c r="BO23" s="63"/>
      <c r="BP23" s="63"/>
      <c r="BQ23" s="63"/>
      <c r="BS23" s="64" t="s">
        <v>39</v>
      </c>
      <c r="BT23" s="65"/>
      <c r="BU23" s="65"/>
      <c r="BV23" s="65"/>
      <c r="BW23" s="65"/>
      <c r="BX23" s="65"/>
      <c r="BY23" s="65"/>
      <c r="BZ23" s="65"/>
      <c r="CA23" s="65"/>
      <c r="CB23" s="66"/>
      <c r="CC23" s="64" t="s">
        <v>40</v>
      </c>
      <c r="CD23" s="65"/>
      <c r="CE23" s="65"/>
      <c r="CF23" s="65"/>
      <c r="CG23" s="66"/>
      <c r="CH23" s="44"/>
    </row>
    <row r="24" spans="1:86" s="5" customFormat="1" ht="24" customHeight="1" x14ac:dyDescent="0.4">
      <c r="B24" s="56" t="s">
        <v>25</v>
      </c>
      <c r="C24" s="56"/>
      <c r="D24" s="56"/>
      <c r="E24" s="56"/>
      <c r="F24" s="56"/>
      <c r="G24" s="60"/>
      <c r="H24" s="60"/>
      <c r="I24" s="60"/>
      <c r="J24" s="60"/>
      <c r="K24" s="60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2" t="str">
        <f t="shared" si="5"/>
        <v/>
      </c>
      <c r="AB24" s="62"/>
      <c r="AC24" s="62"/>
      <c r="AD24" s="62"/>
      <c r="AE24" s="62"/>
      <c r="AF24" s="62" t="str">
        <f t="shared" si="0"/>
        <v/>
      </c>
      <c r="AG24" s="62"/>
      <c r="AH24" s="62"/>
      <c r="AI24" s="62"/>
      <c r="AJ24" s="62"/>
      <c r="AK24" s="62">
        <f t="shared" si="6"/>
        <v>0</v>
      </c>
      <c r="AL24" s="62"/>
      <c r="AM24" s="62"/>
      <c r="AN24" s="62"/>
      <c r="AO24" s="62"/>
      <c r="AP24" s="23"/>
      <c r="AQ24" s="73"/>
      <c r="AR24" s="73"/>
      <c r="AS24" s="73"/>
      <c r="AT24" s="73"/>
      <c r="AX24" s="63">
        <f t="shared" si="1"/>
        <v>0</v>
      </c>
      <c r="AY24" s="63"/>
      <c r="AZ24" s="63"/>
      <c r="BA24" s="63"/>
      <c r="BB24" s="63"/>
      <c r="BC24" s="63">
        <f t="shared" si="2"/>
        <v>0</v>
      </c>
      <c r="BD24" s="63"/>
      <c r="BE24" s="63"/>
      <c r="BF24" s="63"/>
      <c r="BG24" s="63"/>
      <c r="BH24" s="63">
        <f t="shared" si="3"/>
        <v>0</v>
      </c>
      <c r="BI24" s="63"/>
      <c r="BJ24" s="63"/>
      <c r="BK24" s="63"/>
      <c r="BL24" s="63"/>
      <c r="BM24" s="63">
        <f t="shared" si="4"/>
        <v>0</v>
      </c>
      <c r="BN24" s="63"/>
      <c r="BO24" s="63"/>
      <c r="BP24" s="63"/>
      <c r="BQ24" s="63"/>
      <c r="BS24" s="67">
        <f>COUNTIF(G21:K26, "*") - IF(AP21="なし（75歳未満）", 1, 0) + AQ24</f>
        <v>0</v>
      </c>
      <c r="BT24" s="68"/>
      <c r="BU24" s="68"/>
      <c r="BV24" s="68"/>
      <c r="BW24" s="68"/>
      <c r="BX24" s="68"/>
      <c r="BY24" s="68"/>
      <c r="BZ24" s="68"/>
      <c r="CA24" s="68"/>
      <c r="CB24" s="69"/>
      <c r="CC24" s="67">
        <f>SUM(BM21:BQ26)</f>
        <v>0</v>
      </c>
      <c r="CD24" s="68"/>
      <c r="CE24" s="68"/>
      <c r="CF24" s="68"/>
      <c r="CG24" s="69"/>
      <c r="CH24" s="44"/>
    </row>
    <row r="25" spans="1:86" s="5" customFormat="1" ht="24" customHeight="1" x14ac:dyDescent="0.4">
      <c r="B25" s="56" t="s">
        <v>26</v>
      </c>
      <c r="C25" s="56"/>
      <c r="D25" s="56"/>
      <c r="E25" s="56"/>
      <c r="F25" s="56"/>
      <c r="G25" s="60"/>
      <c r="H25" s="60"/>
      <c r="I25" s="60"/>
      <c r="J25" s="60"/>
      <c r="K25" s="60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2" t="str">
        <f t="shared" si="5"/>
        <v/>
      </c>
      <c r="AB25" s="62"/>
      <c r="AC25" s="62"/>
      <c r="AD25" s="62"/>
      <c r="AE25" s="62"/>
      <c r="AF25" s="62" t="str">
        <f t="shared" si="0"/>
        <v/>
      </c>
      <c r="AG25" s="62"/>
      <c r="AH25" s="62"/>
      <c r="AI25" s="62"/>
      <c r="AJ25" s="62"/>
      <c r="AK25" s="62">
        <f t="shared" si="6"/>
        <v>0</v>
      </c>
      <c r="AL25" s="62"/>
      <c r="AM25" s="62"/>
      <c r="AN25" s="62"/>
      <c r="AO25" s="62"/>
      <c r="AP25" s="23"/>
      <c r="AQ25" s="70" t="s">
        <v>107</v>
      </c>
      <c r="AR25" s="70"/>
      <c r="AS25" s="70"/>
      <c r="AT25" s="70"/>
      <c r="AX25" s="63">
        <f t="shared" si="1"/>
        <v>0</v>
      </c>
      <c r="AY25" s="63"/>
      <c r="AZ25" s="63"/>
      <c r="BA25" s="63"/>
      <c r="BB25" s="63"/>
      <c r="BC25" s="63">
        <f t="shared" si="2"/>
        <v>0</v>
      </c>
      <c r="BD25" s="63"/>
      <c r="BE25" s="63"/>
      <c r="BF25" s="63"/>
      <c r="BG25" s="63"/>
      <c r="BH25" s="63">
        <f t="shared" si="3"/>
        <v>0</v>
      </c>
      <c r="BI25" s="63"/>
      <c r="BJ25" s="63"/>
      <c r="BK25" s="63"/>
      <c r="BL25" s="63"/>
      <c r="BM25" s="63">
        <f t="shared" si="4"/>
        <v>0</v>
      </c>
      <c r="BN25" s="63"/>
      <c r="BO25" s="63"/>
      <c r="BP25" s="63"/>
      <c r="BQ25" s="63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</row>
    <row r="26" spans="1:86" s="5" customFormat="1" ht="24" customHeight="1" x14ac:dyDescent="0.4">
      <c r="B26" s="56" t="s">
        <v>27</v>
      </c>
      <c r="C26" s="56"/>
      <c r="D26" s="56"/>
      <c r="E26" s="56"/>
      <c r="F26" s="56"/>
      <c r="G26" s="60"/>
      <c r="H26" s="60"/>
      <c r="I26" s="60"/>
      <c r="J26" s="60"/>
      <c r="K26" s="60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2" t="str">
        <f t="shared" si="5"/>
        <v/>
      </c>
      <c r="AB26" s="62"/>
      <c r="AC26" s="62"/>
      <c r="AD26" s="62"/>
      <c r="AE26" s="62"/>
      <c r="AF26" s="62" t="str">
        <f t="shared" si="0"/>
        <v/>
      </c>
      <c r="AG26" s="62"/>
      <c r="AH26" s="62"/>
      <c r="AI26" s="62"/>
      <c r="AJ26" s="62"/>
      <c r="AK26" s="62">
        <f t="shared" si="6"/>
        <v>0</v>
      </c>
      <c r="AL26" s="62"/>
      <c r="AM26" s="62"/>
      <c r="AN26" s="62"/>
      <c r="AO26" s="62"/>
      <c r="AP26" s="23"/>
      <c r="AQ26" s="73"/>
      <c r="AR26" s="73"/>
      <c r="AS26" s="73"/>
      <c r="AT26" s="73"/>
      <c r="AX26" s="63">
        <f t="shared" si="1"/>
        <v>0</v>
      </c>
      <c r="AY26" s="63"/>
      <c r="AZ26" s="63"/>
      <c r="BA26" s="63"/>
      <c r="BB26" s="63"/>
      <c r="BC26" s="63">
        <f t="shared" si="2"/>
        <v>0</v>
      </c>
      <c r="BD26" s="63"/>
      <c r="BE26" s="63"/>
      <c r="BF26" s="63"/>
      <c r="BG26" s="63"/>
      <c r="BH26" s="63">
        <f t="shared" si="3"/>
        <v>0</v>
      </c>
      <c r="BI26" s="63"/>
      <c r="BJ26" s="63"/>
      <c r="BK26" s="63"/>
      <c r="BL26" s="63"/>
      <c r="BM26" s="63">
        <f t="shared" si="4"/>
        <v>0</v>
      </c>
      <c r="BN26" s="63"/>
      <c r="BO26" s="63"/>
      <c r="BP26" s="63"/>
      <c r="BQ26" s="63"/>
      <c r="BS26" s="74" t="s">
        <v>41</v>
      </c>
      <c r="BT26" s="74"/>
      <c r="BU26" s="74"/>
      <c r="BV26" s="74"/>
      <c r="BW26" s="74"/>
      <c r="BX26" s="74" t="s">
        <v>42</v>
      </c>
      <c r="BY26" s="74"/>
      <c r="BZ26" s="74"/>
      <c r="CA26" s="74"/>
      <c r="CB26" s="74"/>
      <c r="CC26" s="74" t="s">
        <v>44</v>
      </c>
      <c r="CD26" s="74"/>
      <c r="CE26" s="74"/>
      <c r="CF26" s="74"/>
      <c r="CG26" s="74"/>
      <c r="CH26" s="44"/>
    </row>
    <row r="27" spans="1:86" s="5" customFormat="1" ht="30" customHeight="1" x14ac:dyDescent="0.4">
      <c r="B27" s="75" t="s">
        <v>111</v>
      </c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6"/>
      <c r="AQ27" s="76"/>
      <c r="AR27" s="76"/>
      <c r="AS27" s="76"/>
      <c r="AT27" s="76"/>
      <c r="BH27" s="63">
        <f>SUM(BH21:BL26)</f>
        <v>0</v>
      </c>
      <c r="BI27" s="63"/>
      <c r="BJ27" s="63"/>
      <c r="BK27" s="63"/>
      <c r="BL27" s="63"/>
      <c r="BM27" s="77"/>
      <c r="BN27" s="77"/>
      <c r="BO27" s="77"/>
      <c r="BP27" s="77"/>
      <c r="BQ27" s="77"/>
      <c r="BS27" s="74">
        <f>COUNTIF(G21:K26, "未就学児")</f>
        <v>0</v>
      </c>
      <c r="BT27" s="74"/>
      <c r="BU27" s="74"/>
      <c r="BV27" s="74"/>
      <c r="BW27" s="74"/>
      <c r="BX27" s="74">
        <f>COUNTIF(G22:K26,"40～64歳")+COUNTIFS(G21,"40～64歳",AP21,"あり")</f>
        <v>0</v>
      </c>
      <c r="BY27" s="74"/>
      <c r="BZ27" s="74"/>
      <c r="CA27" s="74"/>
      <c r="CB27" s="74"/>
      <c r="CC27" s="74">
        <f>COUNTIF(G21:K26,"未就学児")+COUNTIF(G21:K26,"40～64歳")+COUNTIF(G21:K26,"その他")-IF(AP21="なし（75歳未満）",1,0)</f>
        <v>0</v>
      </c>
      <c r="CD27" s="74"/>
      <c r="CE27" s="74"/>
      <c r="CF27" s="74"/>
      <c r="CG27" s="74"/>
      <c r="CH27" s="44"/>
    </row>
    <row r="28" spans="1:86" s="5" customFormat="1" ht="31.5" customHeight="1" x14ac:dyDescent="0.4">
      <c r="B28" s="76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</row>
    <row r="29" spans="1:86" s="5" customFormat="1" ht="27" customHeight="1" x14ac:dyDescent="0.4"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BA29" s="18"/>
      <c r="BR29" s="44"/>
      <c r="BS29" s="74" t="s">
        <v>32</v>
      </c>
      <c r="BT29" s="74"/>
      <c r="BU29" s="74"/>
      <c r="BV29" s="74"/>
      <c r="BW29" s="7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</row>
    <row r="30" spans="1:86" ht="36" customHeight="1" x14ac:dyDescent="0.4"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BS30" s="74" t="str">
        <f>IF(BH27&lt;BS21, "7", IF(BH27&lt;BX21, "5", IF(BH27&lt;CC21, "2", "0")))</f>
        <v>7</v>
      </c>
      <c r="BT30" s="74"/>
      <c r="BU30" s="74"/>
      <c r="BV30" s="74"/>
      <c r="BW30" s="74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</row>
    <row r="31" spans="1:86" ht="14.25" customHeight="1" x14ac:dyDescent="0.4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</row>
    <row r="32" spans="1:86" ht="18" customHeight="1" x14ac:dyDescent="0.4">
      <c r="A32" s="1" t="s">
        <v>14</v>
      </c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</row>
    <row r="33" spans="1:46" ht="18" customHeight="1" x14ac:dyDescent="0.4">
      <c r="B33" s="1" t="s">
        <v>17</v>
      </c>
      <c r="R33" s="7"/>
      <c r="S33" s="7"/>
    </row>
    <row r="34" spans="1:46" ht="18" customHeight="1" x14ac:dyDescent="0.4">
      <c r="B34" s="86" t="s">
        <v>3</v>
      </c>
      <c r="C34" s="86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 t="s">
        <v>21</v>
      </c>
      <c r="O34" s="84"/>
      <c r="P34" s="84"/>
      <c r="Q34" s="84"/>
      <c r="R34" s="84"/>
      <c r="S34" s="84"/>
      <c r="T34" s="84"/>
      <c r="U34" s="84"/>
      <c r="V34" s="78" t="s">
        <v>22</v>
      </c>
      <c r="W34" s="78"/>
      <c r="X34" s="78"/>
      <c r="Y34" s="78"/>
      <c r="Z34" s="78"/>
      <c r="AA34" s="78"/>
      <c r="AB34" s="78"/>
      <c r="AC34" s="78"/>
      <c r="AD34" s="78" t="s">
        <v>23</v>
      </c>
      <c r="AE34" s="78"/>
      <c r="AF34" s="78"/>
      <c r="AG34" s="78"/>
      <c r="AH34" s="78"/>
      <c r="AI34" s="78"/>
      <c r="AJ34" s="78"/>
      <c r="AK34" s="78"/>
      <c r="AL34" s="78" t="s">
        <v>59</v>
      </c>
      <c r="AM34" s="78"/>
      <c r="AN34" s="78"/>
      <c r="AO34" s="78"/>
      <c r="AP34" s="78"/>
      <c r="AQ34" s="78"/>
      <c r="AR34" s="78"/>
      <c r="AS34" s="78"/>
    </row>
    <row r="35" spans="1:46" ht="18" customHeight="1" x14ac:dyDescent="0.4">
      <c r="B35" s="83"/>
      <c r="C35" s="83"/>
      <c r="D35" s="85" t="s">
        <v>6</v>
      </c>
      <c r="E35" s="85"/>
      <c r="F35" s="85"/>
      <c r="G35" s="85"/>
      <c r="H35" s="85"/>
      <c r="I35" s="85"/>
      <c r="J35" s="85"/>
      <c r="K35" s="85"/>
      <c r="L35" s="85"/>
      <c r="M35" s="85"/>
      <c r="N35" s="79">
        <v>6.2</v>
      </c>
      <c r="O35" s="79"/>
      <c r="P35" s="79"/>
      <c r="Q35" s="79"/>
      <c r="R35" s="79"/>
      <c r="S35" s="80"/>
      <c r="T35" s="81" t="s">
        <v>4</v>
      </c>
      <c r="U35" s="82"/>
      <c r="V35" s="79">
        <v>2.5</v>
      </c>
      <c r="W35" s="79"/>
      <c r="X35" s="79"/>
      <c r="Y35" s="79"/>
      <c r="Z35" s="79"/>
      <c r="AA35" s="80"/>
      <c r="AB35" s="81" t="s">
        <v>4</v>
      </c>
      <c r="AC35" s="82"/>
      <c r="AD35" s="79">
        <v>2.2000000000000002</v>
      </c>
      <c r="AE35" s="79"/>
      <c r="AF35" s="79"/>
      <c r="AG35" s="79"/>
      <c r="AH35" s="79"/>
      <c r="AI35" s="80"/>
      <c r="AJ35" s="81" t="s">
        <v>4</v>
      </c>
      <c r="AK35" s="82"/>
      <c r="AL35" s="79">
        <v>0.3</v>
      </c>
      <c r="AM35" s="79"/>
      <c r="AN35" s="79"/>
      <c r="AO35" s="79"/>
      <c r="AP35" s="79"/>
      <c r="AQ35" s="80"/>
      <c r="AR35" s="81" t="s">
        <v>4</v>
      </c>
      <c r="AS35" s="82"/>
    </row>
    <row r="36" spans="1:46" ht="18" customHeight="1" x14ac:dyDescent="0.4">
      <c r="B36" s="84"/>
      <c r="C36" s="84"/>
      <c r="D36" s="91" t="s">
        <v>15</v>
      </c>
      <c r="E36" s="91"/>
      <c r="F36" s="91"/>
      <c r="G36" s="91"/>
      <c r="H36" s="91"/>
      <c r="I36" s="91"/>
      <c r="J36" s="91"/>
      <c r="K36" s="91"/>
      <c r="L36" s="91"/>
      <c r="M36" s="91"/>
      <c r="N36" s="89">
        <v>29000</v>
      </c>
      <c r="O36" s="89"/>
      <c r="P36" s="89"/>
      <c r="Q36" s="89"/>
      <c r="R36" s="89"/>
      <c r="S36" s="90"/>
      <c r="T36" s="87" t="s">
        <v>2</v>
      </c>
      <c r="U36" s="88"/>
      <c r="V36" s="89">
        <v>11000</v>
      </c>
      <c r="W36" s="89"/>
      <c r="X36" s="89"/>
      <c r="Y36" s="89"/>
      <c r="Z36" s="89"/>
      <c r="AA36" s="90"/>
      <c r="AB36" s="87" t="s">
        <v>2</v>
      </c>
      <c r="AC36" s="88"/>
      <c r="AD36" s="89">
        <v>12000</v>
      </c>
      <c r="AE36" s="89"/>
      <c r="AF36" s="89"/>
      <c r="AG36" s="89"/>
      <c r="AH36" s="89"/>
      <c r="AI36" s="90"/>
      <c r="AJ36" s="87" t="s">
        <v>2</v>
      </c>
      <c r="AK36" s="88"/>
      <c r="AL36" s="89">
        <v>1300</v>
      </c>
      <c r="AM36" s="89"/>
      <c r="AN36" s="89"/>
      <c r="AO36" s="89"/>
      <c r="AP36" s="89"/>
      <c r="AQ36" s="90"/>
      <c r="AR36" s="87" t="s">
        <v>2</v>
      </c>
      <c r="AS36" s="88"/>
    </row>
    <row r="37" spans="1:46" ht="18" customHeight="1" x14ac:dyDescent="0.4">
      <c r="B37" s="84"/>
      <c r="C37" s="84"/>
      <c r="D37" s="91" t="s">
        <v>12</v>
      </c>
      <c r="E37" s="91"/>
      <c r="F37" s="91"/>
      <c r="G37" s="91"/>
      <c r="H37" s="91"/>
      <c r="I37" s="91"/>
      <c r="J37" s="91"/>
      <c r="K37" s="91"/>
      <c r="L37" s="91"/>
      <c r="M37" s="91"/>
      <c r="N37" s="89">
        <v>25000</v>
      </c>
      <c r="O37" s="89"/>
      <c r="P37" s="89"/>
      <c r="Q37" s="89"/>
      <c r="R37" s="89"/>
      <c r="S37" s="90"/>
      <c r="T37" s="87" t="s">
        <v>2</v>
      </c>
      <c r="U37" s="88"/>
      <c r="V37" s="89">
        <v>10000</v>
      </c>
      <c r="W37" s="89"/>
      <c r="X37" s="89"/>
      <c r="Y37" s="89"/>
      <c r="Z37" s="89"/>
      <c r="AA37" s="90"/>
      <c r="AB37" s="87" t="s">
        <v>2</v>
      </c>
      <c r="AC37" s="88"/>
      <c r="AD37" s="89">
        <v>7000</v>
      </c>
      <c r="AE37" s="89"/>
      <c r="AF37" s="89"/>
      <c r="AG37" s="89"/>
      <c r="AH37" s="89"/>
      <c r="AI37" s="90"/>
      <c r="AJ37" s="87" t="s">
        <v>2</v>
      </c>
      <c r="AK37" s="88"/>
      <c r="AL37" s="89">
        <v>800</v>
      </c>
      <c r="AM37" s="89"/>
      <c r="AN37" s="89"/>
      <c r="AO37" s="89"/>
      <c r="AP37" s="89"/>
      <c r="AQ37" s="90"/>
      <c r="AR37" s="87" t="s">
        <v>2</v>
      </c>
      <c r="AS37" s="88"/>
    </row>
    <row r="38" spans="1:46" ht="18" customHeight="1" x14ac:dyDescent="0.4">
      <c r="B38" s="84"/>
      <c r="C38" s="84"/>
      <c r="D38" s="92" t="s">
        <v>16</v>
      </c>
      <c r="E38" s="92"/>
      <c r="F38" s="92"/>
      <c r="G38" s="92"/>
      <c r="H38" s="92"/>
      <c r="I38" s="92"/>
      <c r="J38" s="92"/>
      <c r="K38" s="92"/>
      <c r="L38" s="92"/>
      <c r="M38" s="92"/>
      <c r="N38" s="93">
        <v>670000</v>
      </c>
      <c r="O38" s="93"/>
      <c r="P38" s="93"/>
      <c r="Q38" s="93"/>
      <c r="R38" s="93"/>
      <c r="S38" s="94"/>
      <c r="T38" s="95" t="s">
        <v>2</v>
      </c>
      <c r="U38" s="96"/>
      <c r="V38" s="93">
        <v>260000</v>
      </c>
      <c r="W38" s="93"/>
      <c r="X38" s="93"/>
      <c r="Y38" s="93"/>
      <c r="Z38" s="93"/>
      <c r="AA38" s="94"/>
      <c r="AB38" s="95" t="s">
        <v>2</v>
      </c>
      <c r="AC38" s="96"/>
      <c r="AD38" s="93">
        <v>170000</v>
      </c>
      <c r="AE38" s="93"/>
      <c r="AF38" s="93"/>
      <c r="AG38" s="93"/>
      <c r="AH38" s="93"/>
      <c r="AI38" s="94"/>
      <c r="AJ38" s="95" t="s">
        <v>2</v>
      </c>
      <c r="AK38" s="96"/>
      <c r="AL38" s="93">
        <v>30000</v>
      </c>
      <c r="AM38" s="93"/>
      <c r="AN38" s="93"/>
      <c r="AO38" s="93"/>
      <c r="AP38" s="93"/>
      <c r="AQ38" s="94"/>
      <c r="AR38" s="95" t="s">
        <v>2</v>
      </c>
      <c r="AS38" s="96"/>
    </row>
    <row r="39" spans="1:46" s="5" customFormat="1" ht="18" customHeight="1" x14ac:dyDescent="0.4"/>
    <row r="40" spans="1:46" s="5" customFormat="1" ht="18" customHeight="1" x14ac:dyDescent="0.4">
      <c r="A40" s="1" t="s">
        <v>13</v>
      </c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</row>
    <row r="41" spans="1:46" s="16" customFormat="1" ht="10.5" customHeight="1" x14ac:dyDescent="0.4">
      <c r="A41" s="15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9"/>
      <c r="AL41" s="9"/>
      <c r="AM41" s="9"/>
      <c r="AN41" s="9"/>
      <c r="AO41" s="9"/>
      <c r="AP41" s="9"/>
      <c r="AQ41" s="9"/>
      <c r="AR41" s="9"/>
      <c r="AS41" s="9"/>
      <c r="AT41" s="9"/>
    </row>
    <row r="42" spans="1:46" s="16" customFormat="1" ht="15" customHeight="1" x14ac:dyDescent="0.4">
      <c r="A42" s="15"/>
      <c r="B42" s="14"/>
      <c r="C42" s="97" t="s">
        <v>53</v>
      </c>
      <c r="D42" s="97"/>
      <c r="E42" s="97"/>
      <c r="F42" s="84" t="s">
        <v>45</v>
      </c>
      <c r="G42" s="84"/>
      <c r="H42" s="84"/>
      <c r="I42" s="84"/>
      <c r="J42" s="84"/>
      <c r="K42" s="84"/>
      <c r="L42" s="84"/>
      <c r="M42" s="84"/>
      <c r="N42" s="84" t="s">
        <v>28</v>
      </c>
      <c r="O42" s="84"/>
      <c r="P42" s="84"/>
      <c r="Q42" s="84"/>
      <c r="R42" s="84"/>
      <c r="S42" s="84"/>
      <c r="T42" s="84"/>
      <c r="U42" s="84"/>
      <c r="V42" s="84"/>
      <c r="W42" s="84"/>
      <c r="X42" s="98">
        <f>SUM(AK21:AO26)</f>
        <v>0</v>
      </c>
      <c r="Y42" s="98"/>
      <c r="Z42" s="98"/>
      <c r="AA42" s="98"/>
      <c r="AB42" s="98"/>
      <c r="AC42" s="98"/>
      <c r="AD42" s="98"/>
      <c r="AE42" s="98"/>
      <c r="AF42" s="98"/>
      <c r="AG42" s="99"/>
      <c r="AH42" s="100" t="s">
        <v>2</v>
      </c>
      <c r="AI42" s="84"/>
      <c r="AJ42" s="84"/>
      <c r="AK42" s="84"/>
      <c r="AL42" s="84"/>
      <c r="AM42" s="14"/>
      <c r="AN42" s="14"/>
      <c r="AO42" s="14"/>
      <c r="AP42" s="14"/>
      <c r="AQ42" s="14"/>
      <c r="AR42" s="14"/>
      <c r="AS42" s="14"/>
      <c r="AT42" s="14"/>
    </row>
    <row r="43" spans="1:46" s="16" customFormat="1" ht="15" customHeight="1" x14ac:dyDescent="0.4">
      <c r="A43" s="15"/>
      <c r="B43" s="14"/>
      <c r="C43" s="97"/>
      <c r="D43" s="97"/>
      <c r="E43" s="97"/>
      <c r="F43" s="84"/>
      <c r="G43" s="84"/>
      <c r="H43" s="84"/>
      <c r="I43" s="84"/>
      <c r="J43" s="84"/>
      <c r="K43" s="84"/>
      <c r="L43" s="84"/>
      <c r="M43" s="84"/>
      <c r="N43" s="19" t="s">
        <v>52</v>
      </c>
      <c r="O43" s="19"/>
      <c r="P43" s="84">
        <f>N35/100</f>
        <v>6.2E-2</v>
      </c>
      <c r="Q43" s="84"/>
      <c r="R43" s="84"/>
      <c r="S43" s="84"/>
      <c r="T43" s="84"/>
      <c r="U43" s="84"/>
      <c r="V43" s="84"/>
      <c r="W43" s="84"/>
      <c r="X43" s="101">
        <f>ROUNDDOWN(X42*P43,0)</f>
        <v>0</v>
      </c>
      <c r="Y43" s="101"/>
      <c r="Z43" s="101"/>
      <c r="AA43" s="101"/>
      <c r="AB43" s="101"/>
      <c r="AC43" s="101"/>
      <c r="AD43" s="101"/>
      <c r="AE43" s="101"/>
      <c r="AF43" s="101"/>
      <c r="AG43" s="102"/>
      <c r="AH43" s="100" t="s">
        <v>2</v>
      </c>
      <c r="AI43" s="84"/>
      <c r="AJ43" s="84"/>
      <c r="AK43" s="84"/>
      <c r="AL43" s="84"/>
      <c r="AM43" s="14"/>
      <c r="AN43" s="14"/>
      <c r="AO43" s="14"/>
      <c r="AP43" s="14"/>
      <c r="AQ43" s="14"/>
      <c r="AR43" s="14"/>
      <c r="AS43" s="14"/>
      <c r="AT43" s="14"/>
    </row>
    <row r="44" spans="1:46" s="16" customFormat="1" ht="15" customHeight="1" x14ac:dyDescent="0.4">
      <c r="A44" s="15"/>
      <c r="B44" s="14"/>
      <c r="C44" s="97"/>
      <c r="D44" s="97"/>
      <c r="E44" s="97"/>
      <c r="F44" s="103" t="s">
        <v>46</v>
      </c>
      <c r="G44" s="103"/>
      <c r="H44" s="103"/>
      <c r="I44" s="103"/>
      <c r="J44" s="103"/>
      <c r="K44" s="103"/>
      <c r="L44" s="103"/>
      <c r="M44" s="103"/>
      <c r="N44" s="84" t="s">
        <v>44</v>
      </c>
      <c r="O44" s="84"/>
      <c r="P44" s="84"/>
      <c r="Q44" s="84"/>
      <c r="R44" s="84"/>
      <c r="S44" s="84"/>
      <c r="T44" s="84"/>
      <c r="U44" s="84"/>
      <c r="V44" s="84"/>
      <c r="W44" s="84"/>
      <c r="X44" s="101">
        <f>CC27</f>
        <v>0</v>
      </c>
      <c r="Y44" s="101"/>
      <c r="Z44" s="101"/>
      <c r="AA44" s="101"/>
      <c r="AB44" s="101"/>
      <c r="AC44" s="101"/>
      <c r="AD44" s="101"/>
      <c r="AE44" s="101"/>
      <c r="AF44" s="101"/>
      <c r="AG44" s="102"/>
      <c r="AH44" s="100" t="s">
        <v>11</v>
      </c>
      <c r="AI44" s="84"/>
      <c r="AJ44" s="84"/>
      <c r="AK44" s="84"/>
      <c r="AL44" s="84"/>
      <c r="AM44" s="14"/>
      <c r="AN44" s="14"/>
      <c r="AO44" s="14"/>
      <c r="AP44" s="14"/>
      <c r="AQ44" s="14"/>
      <c r="AR44" s="14"/>
      <c r="AS44" s="14"/>
      <c r="AT44" s="14"/>
    </row>
    <row r="45" spans="1:46" s="16" customFormat="1" ht="15" customHeight="1" x14ac:dyDescent="0.4">
      <c r="A45" s="15"/>
      <c r="B45" s="14"/>
      <c r="C45" s="97"/>
      <c r="D45" s="97"/>
      <c r="E45" s="97"/>
      <c r="F45" s="103"/>
      <c r="G45" s="103"/>
      <c r="H45" s="103"/>
      <c r="I45" s="103"/>
      <c r="J45" s="103"/>
      <c r="K45" s="103"/>
      <c r="L45" s="103"/>
      <c r="M45" s="103"/>
      <c r="N45" s="19" t="s">
        <v>52</v>
      </c>
      <c r="O45" s="19"/>
      <c r="P45" s="103">
        <f>N36</f>
        <v>29000</v>
      </c>
      <c r="Q45" s="103"/>
      <c r="R45" s="103"/>
      <c r="S45" s="103"/>
      <c r="T45" s="103"/>
      <c r="U45" s="103"/>
      <c r="V45" s="103"/>
      <c r="W45" s="103"/>
      <c r="X45" s="101">
        <f>X44*P45</f>
        <v>0</v>
      </c>
      <c r="Y45" s="101"/>
      <c r="Z45" s="101"/>
      <c r="AA45" s="101"/>
      <c r="AB45" s="101"/>
      <c r="AC45" s="101"/>
      <c r="AD45" s="101"/>
      <c r="AE45" s="101"/>
      <c r="AF45" s="101"/>
      <c r="AG45" s="102"/>
      <c r="AH45" s="100" t="s">
        <v>2</v>
      </c>
      <c r="AI45" s="84"/>
      <c r="AJ45" s="84"/>
      <c r="AK45" s="84"/>
      <c r="AL45" s="84"/>
      <c r="AM45" s="14"/>
      <c r="AN45" s="9"/>
      <c r="AO45" s="9"/>
      <c r="AP45" s="9"/>
      <c r="AQ45" s="9"/>
      <c r="AR45" s="9"/>
      <c r="AS45" s="9"/>
      <c r="AT45" s="9"/>
    </row>
    <row r="46" spans="1:46" s="16" customFormat="1" ht="15" customHeight="1" x14ac:dyDescent="0.4">
      <c r="A46" s="15"/>
      <c r="B46" s="14"/>
      <c r="C46" s="97"/>
      <c r="D46" s="97"/>
      <c r="E46" s="97"/>
      <c r="F46" s="84" t="s">
        <v>47</v>
      </c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98">
        <f>N37</f>
        <v>25000</v>
      </c>
      <c r="Y46" s="98"/>
      <c r="Z46" s="98"/>
      <c r="AA46" s="98"/>
      <c r="AB46" s="98"/>
      <c r="AC46" s="98"/>
      <c r="AD46" s="98"/>
      <c r="AE46" s="98"/>
      <c r="AF46" s="98"/>
      <c r="AG46" s="99"/>
      <c r="AH46" s="100" t="s">
        <v>2</v>
      </c>
      <c r="AI46" s="84"/>
      <c r="AJ46" s="84"/>
      <c r="AK46" s="84"/>
      <c r="AL46" s="84"/>
      <c r="AM46" s="14"/>
      <c r="AN46" s="9"/>
      <c r="AO46" s="9"/>
      <c r="AP46" s="9"/>
      <c r="AQ46" s="9"/>
      <c r="AR46" s="9"/>
      <c r="AS46" s="9"/>
      <c r="AT46" s="9"/>
    </row>
    <row r="47" spans="1:46" s="16" customFormat="1" ht="15" customHeight="1" x14ac:dyDescent="0.4">
      <c r="A47" s="15"/>
      <c r="B47" s="14"/>
      <c r="C47" s="97"/>
      <c r="D47" s="97"/>
      <c r="E47" s="97"/>
      <c r="F47" s="103" t="s">
        <v>48</v>
      </c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98">
        <f>X43+X45+X46</f>
        <v>25000</v>
      </c>
      <c r="Y47" s="98"/>
      <c r="Z47" s="98"/>
      <c r="AA47" s="98"/>
      <c r="AB47" s="98"/>
      <c r="AC47" s="98"/>
      <c r="AD47" s="98"/>
      <c r="AE47" s="98"/>
      <c r="AF47" s="98"/>
      <c r="AG47" s="99"/>
      <c r="AH47" s="100" t="s">
        <v>2</v>
      </c>
      <c r="AI47" s="84"/>
      <c r="AJ47" s="84"/>
      <c r="AK47" s="84"/>
      <c r="AL47" s="84"/>
      <c r="AM47" s="14"/>
      <c r="AN47" s="9"/>
      <c r="AO47" s="9"/>
      <c r="AP47" s="9"/>
      <c r="AQ47" s="9"/>
      <c r="AR47" s="9"/>
      <c r="AS47" s="9"/>
      <c r="AT47" s="9"/>
    </row>
    <row r="48" spans="1:46" s="16" customFormat="1" ht="15" customHeight="1" x14ac:dyDescent="0.4">
      <c r="A48" s="15"/>
      <c r="B48" s="14"/>
      <c r="C48" s="97"/>
      <c r="D48" s="97"/>
      <c r="E48" s="97"/>
      <c r="F48" s="104" t="s">
        <v>50</v>
      </c>
      <c r="G48" s="104"/>
      <c r="H48" s="104"/>
      <c r="I48" s="104"/>
      <c r="J48" s="104"/>
      <c r="K48" s="104"/>
      <c r="L48" s="104"/>
      <c r="M48" s="104"/>
      <c r="N48" s="104"/>
      <c r="O48" s="104"/>
      <c r="P48" s="104" t="s">
        <v>51</v>
      </c>
      <c r="Q48" s="104"/>
      <c r="R48" s="104"/>
      <c r="S48" s="104"/>
      <c r="T48" s="104"/>
      <c r="U48" s="104"/>
      <c r="V48" s="104"/>
      <c r="W48" s="104"/>
      <c r="X48" s="110" t="str">
        <f>BS30</f>
        <v>7</v>
      </c>
      <c r="Y48" s="110"/>
      <c r="Z48" s="110"/>
      <c r="AA48" s="110"/>
      <c r="AB48" s="110"/>
      <c r="AC48" s="110"/>
      <c r="AD48" s="110"/>
      <c r="AE48" s="110"/>
      <c r="AF48" s="110"/>
      <c r="AG48" s="111"/>
      <c r="AH48" s="107" t="s">
        <v>55</v>
      </c>
      <c r="AI48" s="104"/>
      <c r="AJ48" s="104"/>
      <c r="AK48" s="104"/>
      <c r="AL48" s="104"/>
      <c r="AM48" s="14"/>
      <c r="AN48" s="9"/>
      <c r="AO48" s="9"/>
      <c r="AP48" s="9"/>
      <c r="AQ48" s="9"/>
      <c r="AR48" s="9"/>
      <c r="AS48" s="9"/>
      <c r="AT48" s="9"/>
    </row>
    <row r="49" spans="1:46" s="16" customFormat="1" ht="15" customHeight="1" x14ac:dyDescent="0.4">
      <c r="A49" s="15"/>
      <c r="B49" s="14"/>
      <c r="C49" s="97"/>
      <c r="D49" s="97"/>
      <c r="E49" s="97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 t="s">
        <v>15</v>
      </c>
      <c r="Q49" s="104"/>
      <c r="R49" s="104"/>
      <c r="S49" s="104"/>
      <c r="T49" s="104"/>
      <c r="U49" s="104"/>
      <c r="V49" s="104"/>
      <c r="W49" s="104"/>
      <c r="X49" s="108">
        <f>IF(BS30=0, IF(BS27&gt;0, (N36*BS27)*0.5, 0), (N36*CC27)*(BS30/10) + IF(BS27&gt;0, ((N36*CC27)*(1-BS30/10))/CC27*BS27*0.5, 0))</f>
        <v>0</v>
      </c>
      <c r="Y49" s="108"/>
      <c r="Z49" s="108"/>
      <c r="AA49" s="108"/>
      <c r="AB49" s="108"/>
      <c r="AC49" s="108"/>
      <c r="AD49" s="108"/>
      <c r="AE49" s="108"/>
      <c r="AF49" s="108"/>
      <c r="AG49" s="109"/>
      <c r="AH49" s="107" t="s">
        <v>2</v>
      </c>
      <c r="AI49" s="104"/>
      <c r="AJ49" s="104"/>
      <c r="AK49" s="104"/>
      <c r="AL49" s="104"/>
      <c r="AM49" s="14"/>
      <c r="AN49" s="9"/>
      <c r="AO49" s="9"/>
      <c r="AP49" s="9"/>
      <c r="AQ49" s="9"/>
      <c r="AR49" s="9"/>
      <c r="AS49" s="9"/>
      <c r="AT49" s="9"/>
    </row>
    <row r="50" spans="1:46" s="16" customFormat="1" ht="15" customHeight="1" x14ac:dyDescent="0.4">
      <c r="A50" s="15"/>
      <c r="B50" s="14"/>
      <c r="C50" s="97"/>
      <c r="D50" s="97"/>
      <c r="E50" s="97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104" t="s">
        <v>43</v>
      </c>
      <c r="Q50" s="104"/>
      <c r="R50" s="104"/>
      <c r="S50" s="104"/>
      <c r="T50" s="104"/>
      <c r="U50" s="104"/>
      <c r="V50" s="104"/>
      <c r="W50" s="104"/>
      <c r="X50" s="108">
        <f>X46*X48/10</f>
        <v>17500</v>
      </c>
      <c r="Y50" s="108"/>
      <c r="Z50" s="108"/>
      <c r="AA50" s="108"/>
      <c r="AB50" s="108"/>
      <c r="AC50" s="108"/>
      <c r="AD50" s="108"/>
      <c r="AE50" s="108"/>
      <c r="AF50" s="108"/>
      <c r="AG50" s="109"/>
      <c r="AH50" s="107" t="s">
        <v>2</v>
      </c>
      <c r="AI50" s="104"/>
      <c r="AJ50" s="104"/>
      <c r="AK50" s="104"/>
      <c r="AL50" s="104"/>
      <c r="AM50" s="14"/>
      <c r="AN50" s="9"/>
      <c r="AO50" s="9"/>
      <c r="AP50" s="9"/>
      <c r="AQ50" s="9"/>
      <c r="AR50" s="9"/>
      <c r="AS50" s="9"/>
      <c r="AT50" s="9"/>
    </row>
    <row r="51" spans="1:46" s="16" customFormat="1" ht="15" customHeight="1" x14ac:dyDescent="0.4">
      <c r="A51" s="15"/>
      <c r="B51" s="14"/>
      <c r="C51" s="97"/>
      <c r="D51" s="97"/>
      <c r="E51" s="97"/>
      <c r="F51" s="104" t="s">
        <v>49</v>
      </c>
      <c r="G51" s="104"/>
      <c r="H51" s="104"/>
      <c r="I51" s="104"/>
      <c r="J51" s="104"/>
      <c r="K51" s="104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5">
        <f>IF(X47-X49-X50 &gt; N38, X47-X49-X50 - N38, 0)</f>
        <v>0</v>
      </c>
      <c r="Y51" s="105"/>
      <c r="Z51" s="105"/>
      <c r="AA51" s="105"/>
      <c r="AB51" s="105"/>
      <c r="AC51" s="105"/>
      <c r="AD51" s="105"/>
      <c r="AE51" s="105"/>
      <c r="AF51" s="105"/>
      <c r="AG51" s="106"/>
      <c r="AH51" s="107" t="s">
        <v>2</v>
      </c>
      <c r="AI51" s="104"/>
      <c r="AJ51" s="104"/>
      <c r="AK51" s="104"/>
      <c r="AL51" s="104"/>
      <c r="AM51" s="14"/>
      <c r="AN51" s="9"/>
      <c r="AO51" s="9"/>
      <c r="AP51" s="9"/>
      <c r="AQ51" s="9"/>
      <c r="AR51" s="9"/>
      <c r="AS51" s="9"/>
      <c r="AT51" s="9"/>
    </row>
    <row r="52" spans="1:46" s="16" customFormat="1" ht="15" customHeight="1" x14ac:dyDescent="0.4">
      <c r="B52" s="9"/>
      <c r="C52" s="97"/>
      <c r="D52" s="97"/>
      <c r="E52" s="97"/>
      <c r="F52" s="104" t="s">
        <v>63</v>
      </c>
      <c r="G52" s="104"/>
      <c r="H52" s="104"/>
      <c r="I52" s="104"/>
      <c r="J52" s="104"/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8">
        <f>ROUNDDOWN(IF(X51&gt;=1, N38, X47-X49-X50), -2)</f>
        <v>7500</v>
      </c>
      <c r="Y52" s="108"/>
      <c r="Z52" s="108"/>
      <c r="AA52" s="108"/>
      <c r="AB52" s="108"/>
      <c r="AC52" s="108"/>
      <c r="AD52" s="108"/>
      <c r="AE52" s="108"/>
      <c r="AF52" s="108"/>
      <c r="AG52" s="109"/>
      <c r="AH52" s="107" t="s">
        <v>2</v>
      </c>
      <c r="AI52" s="104"/>
      <c r="AJ52" s="104"/>
      <c r="AK52" s="104"/>
      <c r="AL52" s="104"/>
      <c r="AM52" s="14"/>
      <c r="AN52" s="9"/>
      <c r="AO52" s="9"/>
      <c r="AP52" s="9"/>
      <c r="AQ52" s="9"/>
      <c r="AR52" s="9"/>
      <c r="AS52" s="9"/>
      <c r="AT52" s="9"/>
    </row>
    <row r="53" spans="1:46" s="16" customFormat="1" ht="15" customHeight="1" x14ac:dyDescent="0.4">
      <c r="B53" s="9"/>
      <c r="C53" s="97" t="s">
        <v>57</v>
      </c>
      <c r="D53" s="97"/>
      <c r="E53" s="97"/>
      <c r="F53" s="104" t="s">
        <v>45</v>
      </c>
      <c r="G53" s="104"/>
      <c r="H53" s="104"/>
      <c r="I53" s="104"/>
      <c r="J53" s="104"/>
      <c r="K53" s="104"/>
      <c r="L53" s="104"/>
      <c r="M53" s="104"/>
      <c r="N53" s="104" t="s">
        <v>28</v>
      </c>
      <c r="O53" s="104"/>
      <c r="P53" s="104"/>
      <c r="Q53" s="104"/>
      <c r="R53" s="104"/>
      <c r="S53" s="104"/>
      <c r="T53" s="104"/>
      <c r="U53" s="104"/>
      <c r="V53" s="104"/>
      <c r="W53" s="104"/>
      <c r="X53" s="105">
        <f>SUM(AK21:AO26)</f>
        <v>0</v>
      </c>
      <c r="Y53" s="105"/>
      <c r="Z53" s="105"/>
      <c r="AA53" s="105"/>
      <c r="AB53" s="105"/>
      <c r="AC53" s="105"/>
      <c r="AD53" s="105"/>
      <c r="AE53" s="105"/>
      <c r="AF53" s="105"/>
      <c r="AG53" s="106"/>
      <c r="AH53" s="107" t="s">
        <v>2</v>
      </c>
      <c r="AI53" s="104"/>
      <c r="AJ53" s="104"/>
      <c r="AK53" s="104"/>
      <c r="AL53" s="104"/>
      <c r="AM53" s="9"/>
      <c r="AN53" s="9"/>
      <c r="AO53" s="9"/>
      <c r="AP53" s="9"/>
      <c r="AQ53" s="9"/>
      <c r="AR53" s="9"/>
      <c r="AS53" s="9"/>
      <c r="AT53" s="9"/>
    </row>
    <row r="54" spans="1:46" s="16" customFormat="1" ht="15" customHeight="1" x14ac:dyDescent="0.4">
      <c r="A54" s="15"/>
      <c r="B54" s="14"/>
      <c r="C54" s="97"/>
      <c r="D54" s="97"/>
      <c r="E54" s="97"/>
      <c r="F54" s="104"/>
      <c r="G54" s="104"/>
      <c r="H54" s="104"/>
      <c r="I54" s="104"/>
      <c r="J54" s="104"/>
      <c r="K54" s="104"/>
      <c r="L54" s="104"/>
      <c r="M54" s="104"/>
      <c r="N54" s="22" t="s">
        <v>52</v>
      </c>
      <c r="O54" s="22"/>
      <c r="P54" s="104">
        <f>V35/100</f>
        <v>2.5000000000000001E-2</v>
      </c>
      <c r="Q54" s="104"/>
      <c r="R54" s="104"/>
      <c r="S54" s="104"/>
      <c r="T54" s="104"/>
      <c r="U54" s="104"/>
      <c r="V54" s="104"/>
      <c r="W54" s="104"/>
      <c r="X54" s="108">
        <f>ROUNDDOWN(X53*P54,0)</f>
        <v>0</v>
      </c>
      <c r="Y54" s="108"/>
      <c r="Z54" s="108"/>
      <c r="AA54" s="108"/>
      <c r="AB54" s="108"/>
      <c r="AC54" s="108"/>
      <c r="AD54" s="108"/>
      <c r="AE54" s="108"/>
      <c r="AF54" s="108"/>
      <c r="AG54" s="109"/>
      <c r="AH54" s="107" t="s">
        <v>2</v>
      </c>
      <c r="AI54" s="104"/>
      <c r="AJ54" s="104"/>
      <c r="AK54" s="104"/>
      <c r="AL54" s="104"/>
      <c r="AM54" s="9"/>
      <c r="AN54" s="9"/>
      <c r="AO54" s="9"/>
      <c r="AP54" s="9"/>
      <c r="AQ54" s="9"/>
      <c r="AR54" s="9"/>
      <c r="AS54" s="9"/>
      <c r="AT54" s="9"/>
    </row>
    <row r="55" spans="1:46" s="16" customFormat="1" ht="15" customHeight="1" x14ac:dyDescent="0.4">
      <c r="A55" s="15"/>
      <c r="B55" s="14"/>
      <c r="C55" s="97"/>
      <c r="D55" s="97"/>
      <c r="E55" s="97"/>
      <c r="F55" s="112" t="s">
        <v>46</v>
      </c>
      <c r="G55" s="112"/>
      <c r="H55" s="112"/>
      <c r="I55" s="112"/>
      <c r="J55" s="112"/>
      <c r="K55" s="112"/>
      <c r="L55" s="112"/>
      <c r="M55" s="112"/>
      <c r="N55" s="104" t="s">
        <v>44</v>
      </c>
      <c r="O55" s="104"/>
      <c r="P55" s="104"/>
      <c r="Q55" s="104"/>
      <c r="R55" s="104"/>
      <c r="S55" s="104"/>
      <c r="T55" s="104"/>
      <c r="U55" s="104"/>
      <c r="V55" s="104"/>
      <c r="W55" s="104"/>
      <c r="X55" s="108">
        <f>CC27</f>
        <v>0</v>
      </c>
      <c r="Y55" s="108"/>
      <c r="Z55" s="108"/>
      <c r="AA55" s="108"/>
      <c r="AB55" s="108"/>
      <c r="AC55" s="108"/>
      <c r="AD55" s="108"/>
      <c r="AE55" s="108"/>
      <c r="AF55" s="108"/>
      <c r="AG55" s="109"/>
      <c r="AH55" s="107" t="s">
        <v>11</v>
      </c>
      <c r="AI55" s="104"/>
      <c r="AJ55" s="104"/>
      <c r="AK55" s="104"/>
      <c r="AL55" s="104"/>
      <c r="AM55" s="14"/>
      <c r="AN55" s="14"/>
      <c r="AO55" s="14"/>
      <c r="AP55" s="14"/>
      <c r="AQ55" s="14"/>
      <c r="AR55" s="14"/>
      <c r="AS55" s="14"/>
      <c r="AT55" s="14"/>
    </row>
    <row r="56" spans="1:46" s="16" customFormat="1" ht="15" customHeight="1" x14ac:dyDescent="0.4">
      <c r="A56" s="15"/>
      <c r="B56" s="14"/>
      <c r="C56" s="97"/>
      <c r="D56" s="97"/>
      <c r="E56" s="97"/>
      <c r="F56" s="112"/>
      <c r="G56" s="112"/>
      <c r="H56" s="112"/>
      <c r="I56" s="112"/>
      <c r="J56" s="112"/>
      <c r="K56" s="112"/>
      <c r="L56" s="112"/>
      <c r="M56" s="112"/>
      <c r="N56" s="22" t="s">
        <v>52</v>
      </c>
      <c r="O56" s="22"/>
      <c r="P56" s="112">
        <f>V36</f>
        <v>11000</v>
      </c>
      <c r="Q56" s="112"/>
      <c r="R56" s="112"/>
      <c r="S56" s="112"/>
      <c r="T56" s="112"/>
      <c r="U56" s="112"/>
      <c r="V56" s="112"/>
      <c r="W56" s="112"/>
      <c r="X56" s="108">
        <f>X55*P56</f>
        <v>0</v>
      </c>
      <c r="Y56" s="108"/>
      <c r="Z56" s="108"/>
      <c r="AA56" s="108"/>
      <c r="AB56" s="108"/>
      <c r="AC56" s="108"/>
      <c r="AD56" s="108"/>
      <c r="AE56" s="108"/>
      <c r="AF56" s="108"/>
      <c r="AG56" s="109"/>
      <c r="AH56" s="107" t="s">
        <v>2</v>
      </c>
      <c r="AI56" s="104"/>
      <c r="AJ56" s="104"/>
      <c r="AK56" s="104"/>
      <c r="AL56" s="104"/>
      <c r="AM56" s="14"/>
      <c r="AN56" s="14"/>
      <c r="AO56" s="14"/>
      <c r="AP56" s="14"/>
      <c r="AQ56" s="14"/>
      <c r="AR56" s="14"/>
      <c r="AS56" s="14"/>
      <c r="AT56" s="14"/>
    </row>
    <row r="57" spans="1:46" s="16" customFormat="1" ht="15" customHeight="1" x14ac:dyDescent="0.4">
      <c r="A57" s="15"/>
      <c r="B57" s="14"/>
      <c r="C57" s="97"/>
      <c r="D57" s="97"/>
      <c r="E57" s="97"/>
      <c r="F57" s="104" t="s">
        <v>47</v>
      </c>
      <c r="G57" s="104"/>
      <c r="H57" s="104"/>
      <c r="I57" s="104"/>
      <c r="J57" s="104"/>
      <c r="K57" s="104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5">
        <f>V37</f>
        <v>10000</v>
      </c>
      <c r="Y57" s="105"/>
      <c r="Z57" s="105"/>
      <c r="AA57" s="105"/>
      <c r="AB57" s="105"/>
      <c r="AC57" s="105"/>
      <c r="AD57" s="105"/>
      <c r="AE57" s="105"/>
      <c r="AF57" s="105"/>
      <c r="AG57" s="106"/>
      <c r="AH57" s="107" t="s">
        <v>2</v>
      </c>
      <c r="AI57" s="104"/>
      <c r="AJ57" s="104"/>
      <c r="AK57" s="104"/>
      <c r="AL57" s="104"/>
      <c r="AM57" s="14"/>
      <c r="AN57" s="14"/>
      <c r="AO57" s="14"/>
      <c r="AP57" s="14"/>
      <c r="AQ57" s="14"/>
      <c r="AR57" s="14"/>
      <c r="AS57" s="14"/>
      <c r="AT57" s="14"/>
    </row>
    <row r="58" spans="1:46" s="16" customFormat="1" ht="15" customHeight="1" x14ac:dyDescent="0.4">
      <c r="A58" s="15"/>
      <c r="B58" s="14"/>
      <c r="C58" s="97"/>
      <c r="D58" s="97"/>
      <c r="E58" s="97"/>
      <c r="F58" s="112" t="s">
        <v>48</v>
      </c>
      <c r="G58" s="112"/>
      <c r="H58" s="112"/>
      <c r="I58" s="112"/>
      <c r="J58" s="112"/>
      <c r="K58" s="112"/>
      <c r="L58" s="112"/>
      <c r="M58" s="11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X58" s="105">
        <f>X54+X56+X57</f>
        <v>10000</v>
      </c>
      <c r="Y58" s="105"/>
      <c r="Z58" s="105"/>
      <c r="AA58" s="105"/>
      <c r="AB58" s="105"/>
      <c r="AC58" s="105"/>
      <c r="AD58" s="105"/>
      <c r="AE58" s="105"/>
      <c r="AF58" s="105"/>
      <c r="AG58" s="106"/>
      <c r="AH58" s="107" t="s">
        <v>2</v>
      </c>
      <c r="AI58" s="104"/>
      <c r="AJ58" s="104"/>
      <c r="AK58" s="104"/>
      <c r="AL58" s="104"/>
      <c r="AM58" s="9"/>
      <c r="AN58" s="9"/>
      <c r="AO58" s="9"/>
      <c r="AP58" s="9"/>
      <c r="AQ58" s="9"/>
      <c r="AR58" s="9"/>
      <c r="AS58" s="9"/>
      <c r="AT58" s="9"/>
    </row>
    <row r="59" spans="1:46" s="16" customFormat="1" ht="15" customHeight="1" x14ac:dyDescent="0.4">
      <c r="A59" s="15"/>
      <c r="B59" s="14"/>
      <c r="C59" s="97"/>
      <c r="D59" s="97"/>
      <c r="E59" s="97"/>
      <c r="F59" s="104" t="s">
        <v>50</v>
      </c>
      <c r="G59" s="104"/>
      <c r="H59" s="104"/>
      <c r="I59" s="104"/>
      <c r="J59" s="104"/>
      <c r="K59" s="104"/>
      <c r="L59" s="104"/>
      <c r="M59" s="104"/>
      <c r="N59" s="104"/>
      <c r="O59" s="104"/>
      <c r="P59" s="104" t="s">
        <v>51</v>
      </c>
      <c r="Q59" s="104"/>
      <c r="R59" s="104"/>
      <c r="S59" s="104"/>
      <c r="T59" s="104"/>
      <c r="U59" s="104"/>
      <c r="V59" s="104"/>
      <c r="W59" s="104"/>
      <c r="X59" s="110" t="str">
        <f>BS30</f>
        <v>7</v>
      </c>
      <c r="Y59" s="110"/>
      <c r="Z59" s="110"/>
      <c r="AA59" s="110"/>
      <c r="AB59" s="110"/>
      <c r="AC59" s="110"/>
      <c r="AD59" s="110"/>
      <c r="AE59" s="110"/>
      <c r="AF59" s="110"/>
      <c r="AG59" s="111"/>
      <c r="AH59" s="107" t="s">
        <v>55</v>
      </c>
      <c r="AI59" s="104"/>
      <c r="AJ59" s="104"/>
      <c r="AK59" s="104"/>
      <c r="AL59" s="104"/>
      <c r="AM59" s="9"/>
      <c r="AN59" s="9"/>
      <c r="AO59" s="9"/>
      <c r="AP59" s="9"/>
      <c r="AQ59" s="9"/>
      <c r="AR59" s="9"/>
      <c r="AS59" s="9"/>
      <c r="AT59" s="9"/>
    </row>
    <row r="60" spans="1:46" s="16" customFormat="1" ht="15" customHeight="1" x14ac:dyDescent="0.4">
      <c r="A60" s="15"/>
      <c r="B60" s="14"/>
      <c r="C60" s="97"/>
      <c r="D60" s="97"/>
      <c r="E60" s="97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 t="s">
        <v>15</v>
      </c>
      <c r="Q60" s="104"/>
      <c r="R60" s="104"/>
      <c r="S60" s="104"/>
      <c r="T60" s="104"/>
      <c r="U60" s="104"/>
      <c r="V60" s="104"/>
      <c r="W60" s="104"/>
      <c r="X60" s="108">
        <f>IF(BS30=0, IF(BS27&gt;0, (V36*BS27)*0.5, 0), (V36*CC27)*(BS30/10) + IF(BS27&gt;0, ((V36*CC27)*(1-BS30/10))/CC27*BS27*0.5, 0))</f>
        <v>0</v>
      </c>
      <c r="Y60" s="108"/>
      <c r="Z60" s="108"/>
      <c r="AA60" s="108"/>
      <c r="AB60" s="108"/>
      <c r="AC60" s="108"/>
      <c r="AD60" s="108"/>
      <c r="AE60" s="108"/>
      <c r="AF60" s="108"/>
      <c r="AG60" s="109"/>
      <c r="AH60" s="107" t="s">
        <v>2</v>
      </c>
      <c r="AI60" s="104"/>
      <c r="AJ60" s="104"/>
      <c r="AK60" s="104"/>
      <c r="AL60" s="104"/>
      <c r="AM60" s="9"/>
      <c r="AN60" s="9"/>
      <c r="AO60" s="9"/>
      <c r="AP60" s="9"/>
      <c r="AQ60" s="9"/>
      <c r="AR60" s="9"/>
      <c r="AS60" s="9"/>
      <c r="AT60" s="9"/>
    </row>
    <row r="61" spans="1:46" s="16" customFormat="1" ht="15" customHeight="1" x14ac:dyDescent="0.4">
      <c r="A61" s="15"/>
      <c r="B61" s="14"/>
      <c r="C61" s="97"/>
      <c r="D61" s="97"/>
      <c r="E61" s="97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 t="s">
        <v>43</v>
      </c>
      <c r="Q61" s="104"/>
      <c r="R61" s="104"/>
      <c r="S61" s="104"/>
      <c r="T61" s="104"/>
      <c r="U61" s="104"/>
      <c r="V61" s="104"/>
      <c r="W61" s="104"/>
      <c r="X61" s="108">
        <f>X57*X59/10</f>
        <v>7000</v>
      </c>
      <c r="Y61" s="108"/>
      <c r="Z61" s="108"/>
      <c r="AA61" s="108"/>
      <c r="AB61" s="108"/>
      <c r="AC61" s="108"/>
      <c r="AD61" s="108"/>
      <c r="AE61" s="108"/>
      <c r="AF61" s="108"/>
      <c r="AG61" s="109"/>
      <c r="AH61" s="107" t="s">
        <v>2</v>
      </c>
      <c r="AI61" s="104"/>
      <c r="AJ61" s="104"/>
      <c r="AK61" s="104"/>
      <c r="AL61" s="104"/>
      <c r="AM61" s="9"/>
      <c r="AN61" s="9"/>
      <c r="AO61" s="9"/>
      <c r="AP61" s="9"/>
      <c r="AQ61" s="9"/>
      <c r="AR61" s="9"/>
      <c r="AS61" s="9"/>
      <c r="AT61" s="9"/>
    </row>
    <row r="62" spans="1:46" s="16" customFormat="1" ht="15" customHeight="1" x14ac:dyDescent="0.4">
      <c r="B62" s="9"/>
      <c r="C62" s="97"/>
      <c r="D62" s="97"/>
      <c r="E62" s="97"/>
      <c r="F62" s="104" t="s">
        <v>49</v>
      </c>
      <c r="G62" s="104"/>
      <c r="H62" s="104"/>
      <c r="I62" s="104"/>
      <c r="J62" s="104"/>
      <c r="K62" s="104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5">
        <f>IF(X58-X60-X61 &gt; V38, X58-X60-X61 - V38, 0)</f>
        <v>0</v>
      </c>
      <c r="Y62" s="105"/>
      <c r="Z62" s="105"/>
      <c r="AA62" s="105"/>
      <c r="AB62" s="105"/>
      <c r="AC62" s="105"/>
      <c r="AD62" s="105"/>
      <c r="AE62" s="105"/>
      <c r="AF62" s="105"/>
      <c r="AG62" s="106"/>
      <c r="AH62" s="107" t="s">
        <v>2</v>
      </c>
      <c r="AI62" s="104"/>
      <c r="AJ62" s="104"/>
      <c r="AK62" s="104"/>
      <c r="AL62" s="104"/>
      <c r="AM62" s="9"/>
      <c r="AN62" s="9"/>
      <c r="AO62" s="9"/>
      <c r="AP62" s="9"/>
      <c r="AQ62" s="9"/>
      <c r="AR62" s="9"/>
      <c r="AS62" s="9"/>
      <c r="AT62" s="9"/>
    </row>
    <row r="63" spans="1:46" s="16" customFormat="1" ht="15" customHeight="1" x14ac:dyDescent="0.4">
      <c r="B63" s="9"/>
      <c r="C63" s="97"/>
      <c r="D63" s="97"/>
      <c r="E63" s="97"/>
      <c r="F63" s="104" t="s">
        <v>64</v>
      </c>
      <c r="G63" s="104"/>
      <c r="H63" s="104"/>
      <c r="I63" s="104"/>
      <c r="J63" s="104"/>
      <c r="K63" s="104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8">
        <f>ROUNDDOWN(IF(X62&gt;=1, V38, X58-X60-X61), -2)</f>
        <v>3000</v>
      </c>
      <c r="Y63" s="108"/>
      <c r="Z63" s="108"/>
      <c r="AA63" s="108"/>
      <c r="AB63" s="108"/>
      <c r="AC63" s="108"/>
      <c r="AD63" s="108"/>
      <c r="AE63" s="108"/>
      <c r="AF63" s="108"/>
      <c r="AG63" s="109"/>
      <c r="AH63" s="107" t="s">
        <v>2</v>
      </c>
      <c r="AI63" s="104"/>
      <c r="AJ63" s="104"/>
      <c r="AK63" s="104"/>
      <c r="AL63" s="104"/>
      <c r="AM63" s="9"/>
      <c r="AN63" s="9"/>
      <c r="AO63" s="9"/>
      <c r="AP63" s="9"/>
      <c r="AQ63" s="9"/>
      <c r="AR63" s="9"/>
      <c r="AS63" s="9"/>
      <c r="AT63" s="9"/>
    </row>
    <row r="64" spans="1:46" s="16" customFormat="1" ht="15" customHeight="1" x14ac:dyDescent="0.4">
      <c r="B64" s="9"/>
      <c r="C64" s="97" t="s">
        <v>58</v>
      </c>
      <c r="D64" s="97"/>
      <c r="E64" s="97"/>
      <c r="F64" s="104" t="s">
        <v>45</v>
      </c>
      <c r="G64" s="104"/>
      <c r="H64" s="104"/>
      <c r="I64" s="104"/>
      <c r="J64" s="104"/>
      <c r="K64" s="104"/>
      <c r="L64" s="104"/>
      <c r="M64" s="104"/>
      <c r="N64" s="104" t="s">
        <v>28</v>
      </c>
      <c r="O64" s="104"/>
      <c r="P64" s="104"/>
      <c r="Q64" s="104"/>
      <c r="R64" s="104"/>
      <c r="S64" s="104"/>
      <c r="T64" s="104"/>
      <c r="U64" s="104"/>
      <c r="V64" s="104"/>
      <c r="W64" s="104"/>
      <c r="X64" s="105">
        <f>SUMIF(G21:K26, "40～64歳", AK21:AO26)</f>
        <v>0</v>
      </c>
      <c r="Y64" s="105"/>
      <c r="Z64" s="105"/>
      <c r="AA64" s="105"/>
      <c r="AB64" s="105"/>
      <c r="AC64" s="105"/>
      <c r="AD64" s="105"/>
      <c r="AE64" s="105"/>
      <c r="AF64" s="105"/>
      <c r="AG64" s="106"/>
      <c r="AH64" s="107" t="s">
        <v>2</v>
      </c>
      <c r="AI64" s="104"/>
      <c r="AJ64" s="104"/>
      <c r="AK64" s="104"/>
      <c r="AL64" s="104"/>
      <c r="AM64" s="9"/>
      <c r="AN64" s="9"/>
      <c r="AO64" s="9"/>
      <c r="AP64" s="9"/>
      <c r="AQ64" s="9"/>
      <c r="AR64" s="9"/>
      <c r="AS64" s="9"/>
      <c r="AT64" s="9"/>
    </row>
    <row r="65" spans="2:46" s="16" customFormat="1" ht="15" customHeight="1" x14ac:dyDescent="0.4">
      <c r="B65" s="9"/>
      <c r="C65" s="97"/>
      <c r="D65" s="97"/>
      <c r="E65" s="97"/>
      <c r="F65" s="104"/>
      <c r="G65" s="104"/>
      <c r="H65" s="104"/>
      <c r="I65" s="104"/>
      <c r="J65" s="104"/>
      <c r="K65" s="104"/>
      <c r="L65" s="104"/>
      <c r="M65" s="104"/>
      <c r="N65" s="22" t="s">
        <v>52</v>
      </c>
      <c r="O65" s="22"/>
      <c r="P65" s="104">
        <f>AD35/100</f>
        <v>2.2000000000000002E-2</v>
      </c>
      <c r="Q65" s="104"/>
      <c r="R65" s="104"/>
      <c r="S65" s="104"/>
      <c r="T65" s="104"/>
      <c r="U65" s="104"/>
      <c r="V65" s="104"/>
      <c r="W65" s="104"/>
      <c r="X65" s="108">
        <f>ROUNDDOWN(X64*P65,0)</f>
        <v>0</v>
      </c>
      <c r="Y65" s="108"/>
      <c r="Z65" s="108"/>
      <c r="AA65" s="108"/>
      <c r="AB65" s="108"/>
      <c r="AC65" s="108"/>
      <c r="AD65" s="108"/>
      <c r="AE65" s="108"/>
      <c r="AF65" s="108"/>
      <c r="AG65" s="109"/>
      <c r="AH65" s="107" t="s">
        <v>2</v>
      </c>
      <c r="AI65" s="104"/>
      <c r="AJ65" s="104"/>
      <c r="AK65" s="104"/>
      <c r="AL65" s="104"/>
      <c r="AM65" s="9"/>
      <c r="AN65" s="9"/>
      <c r="AO65" s="9"/>
      <c r="AP65" s="9"/>
      <c r="AQ65" s="9"/>
      <c r="AR65" s="9"/>
      <c r="AS65" s="9"/>
      <c r="AT65" s="9"/>
    </row>
    <row r="66" spans="2:46" s="16" customFormat="1" ht="15" customHeight="1" x14ac:dyDescent="0.4">
      <c r="B66" s="9"/>
      <c r="C66" s="97"/>
      <c r="D66" s="97"/>
      <c r="E66" s="97"/>
      <c r="F66" s="112" t="s">
        <v>46</v>
      </c>
      <c r="G66" s="112"/>
      <c r="H66" s="112"/>
      <c r="I66" s="112"/>
      <c r="J66" s="112"/>
      <c r="K66" s="112"/>
      <c r="L66" s="112"/>
      <c r="M66" s="112"/>
      <c r="N66" s="104" t="s">
        <v>44</v>
      </c>
      <c r="O66" s="104"/>
      <c r="P66" s="104"/>
      <c r="Q66" s="104"/>
      <c r="R66" s="104"/>
      <c r="S66" s="104"/>
      <c r="T66" s="104"/>
      <c r="U66" s="104"/>
      <c r="V66" s="104"/>
      <c r="W66" s="104"/>
      <c r="X66" s="108">
        <f>BX27</f>
        <v>0</v>
      </c>
      <c r="Y66" s="108"/>
      <c r="Z66" s="108"/>
      <c r="AA66" s="108"/>
      <c r="AB66" s="108"/>
      <c r="AC66" s="108"/>
      <c r="AD66" s="108"/>
      <c r="AE66" s="108"/>
      <c r="AF66" s="108"/>
      <c r="AG66" s="109"/>
      <c r="AH66" s="107" t="s">
        <v>11</v>
      </c>
      <c r="AI66" s="104"/>
      <c r="AJ66" s="104"/>
      <c r="AK66" s="104"/>
      <c r="AL66" s="104"/>
      <c r="AM66" s="9"/>
      <c r="AN66" s="9"/>
      <c r="AO66" s="9"/>
      <c r="AP66" s="9"/>
      <c r="AQ66" s="9"/>
      <c r="AR66" s="9"/>
      <c r="AS66" s="9"/>
      <c r="AT66" s="9"/>
    </row>
    <row r="67" spans="2:46" s="16" customFormat="1" ht="15" customHeight="1" x14ac:dyDescent="0.4">
      <c r="B67" s="9"/>
      <c r="C67" s="97"/>
      <c r="D67" s="97"/>
      <c r="E67" s="97"/>
      <c r="F67" s="112"/>
      <c r="G67" s="112"/>
      <c r="H67" s="112"/>
      <c r="I67" s="112"/>
      <c r="J67" s="112"/>
      <c r="K67" s="112"/>
      <c r="L67" s="112"/>
      <c r="M67" s="112"/>
      <c r="N67" s="22" t="s">
        <v>52</v>
      </c>
      <c r="O67" s="22"/>
      <c r="P67" s="112">
        <f>AD36</f>
        <v>12000</v>
      </c>
      <c r="Q67" s="112"/>
      <c r="R67" s="112"/>
      <c r="S67" s="112"/>
      <c r="T67" s="112"/>
      <c r="U67" s="112"/>
      <c r="V67" s="112"/>
      <c r="W67" s="112"/>
      <c r="X67" s="108">
        <f>X66*P67</f>
        <v>0</v>
      </c>
      <c r="Y67" s="108"/>
      <c r="Z67" s="108"/>
      <c r="AA67" s="108"/>
      <c r="AB67" s="108"/>
      <c r="AC67" s="108"/>
      <c r="AD67" s="108"/>
      <c r="AE67" s="108"/>
      <c r="AF67" s="108"/>
      <c r="AG67" s="109"/>
      <c r="AH67" s="107" t="s">
        <v>2</v>
      </c>
      <c r="AI67" s="104"/>
      <c r="AJ67" s="104"/>
      <c r="AK67" s="104"/>
      <c r="AL67" s="104"/>
      <c r="AM67" s="9"/>
      <c r="AN67" s="9"/>
      <c r="AO67" s="9"/>
      <c r="AP67" s="9"/>
      <c r="AQ67" s="9"/>
      <c r="AR67" s="9"/>
      <c r="AS67" s="9"/>
      <c r="AT67" s="9"/>
    </row>
    <row r="68" spans="2:46" s="16" customFormat="1" ht="15" customHeight="1" x14ac:dyDescent="0.4">
      <c r="B68" s="9"/>
      <c r="C68" s="97"/>
      <c r="D68" s="97"/>
      <c r="E68" s="97"/>
      <c r="F68" s="104" t="s">
        <v>47</v>
      </c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5">
        <f>IF(BX27&gt;=1, AD37, 0)</f>
        <v>0</v>
      </c>
      <c r="Y68" s="105"/>
      <c r="Z68" s="105"/>
      <c r="AA68" s="105"/>
      <c r="AB68" s="105"/>
      <c r="AC68" s="105"/>
      <c r="AD68" s="105"/>
      <c r="AE68" s="105"/>
      <c r="AF68" s="105"/>
      <c r="AG68" s="106"/>
      <c r="AH68" s="107" t="s">
        <v>2</v>
      </c>
      <c r="AI68" s="104"/>
      <c r="AJ68" s="104"/>
      <c r="AK68" s="104"/>
      <c r="AL68" s="104"/>
      <c r="AM68" s="9"/>
      <c r="AN68" s="9"/>
      <c r="AO68" s="9"/>
      <c r="AP68" s="9"/>
      <c r="AQ68" s="9"/>
      <c r="AR68" s="9"/>
      <c r="AS68" s="9"/>
      <c r="AT68" s="9"/>
    </row>
    <row r="69" spans="2:46" s="16" customFormat="1" ht="15" customHeight="1" x14ac:dyDescent="0.4">
      <c r="B69" s="9"/>
      <c r="C69" s="97"/>
      <c r="D69" s="97"/>
      <c r="E69" s="97"/>
      <c r="F69" s="112" t="s">
        <v>48</v>
      </c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05">
        <f>X65+X67+X68</f>
        <v>0</v>
      </c>
      <c r="Y69" s="105"/>
      <c r="Z69" s="105"/>
      <c r="AA69" s="105"/>
      <c r="AB69" s="105"/>
      <c r="AC69" s="105"/>
      <c r="AD69" s="105"/>
      <c r="AE69" s="105"/>
      <c r="AF69" s="105"/>
      <c r="AG69" s="106"/>
      <c r="AH69" s="107" t="s">
        <v>2</v>
      </c>
      <c r="AI69" s="104"/>
      <c r="AJ69" s="104"/>
      <c r="AK69" s="104"/>
      <c r="AL69" s="104"/>
      <c r="AM69" s="9"/>
      <c r="AN69" s="9"/>
      <c r="AO69" s="9"/>
      <c r="AP69" s="9"/>
      <c r="AQ69" s="9"/>
      <c r="AR69" s="9"/>
      <c r="AS69" s="9"/>
      <c r="AT69" s="9"/>
    </row>
    <row r="70" spans="2:46" s="16" customFormat="1" ht="15" customHeight="1" x14ac:dyDescent="0.4">
      <c r="B70" s="9"/>
      <c r="C70" s="97"/>
      <c r="D70" s="97"/>
      <c r="E70" s="97"/>
      <c r="F70" s="104" t="s">
        <v>50</v>
      </c>
      <c r="G70" s="104"/>
      <c r="H70" s="104"/>
      <c r="I70" s="104"/>
      <c r="J70" s="104"/>
      <c r="K70" s="104"/>
      <c r="L70" s="104"/>
      <c r="M70" s="104"/>
      <c r="N70" s="104"/>
      <c r="O70" s="104"/>
      <c r="P70" s="104" t="s">
        <v>51</v>
      </c>
      <c r="Q70" s="104"/>
      <c r="R70" s="104"/>
      <c r="S70" s="104"/>
      <c r="T70" s="104"/>
      <c r="U70" s="104"/>
      <c r="V70" s="104"/>
      <c r="W70" s="104"/>
      <c r="X70" s="110" t="str">
        <f>BS30</f>
        <v>7</v>
      </c>
      <c r="Y70" s="110"/>
      <c r="Z70" s="110"/>
      <c r="AA70" s="110"/>
      <c r="AB70" s="110"/>
      <c r="AC70" s="110"/>
      <c r="AD70" s="110"/>
      <c r="AE70" s="110"/>
      <c r="AF70" s="110"/>
      <c r="AG70" s="111"/>
      <c r="AH70" s="107" t="s">
        <v>55</v>
      </c>
      <c r="AI70" s="104"/>
      <c r="AJ70" s="104"/>
      <c r="AK70" s="104"/>
      <c r="AL70" s="104"/>
      <c r="AM70" s="9"/>
      <c r="AN70" s="9"/>
      <c r="AO70" s="9"/>
      <c r="AP70" s="9"/>
      <c r="AQ70" s="9"/>
      <c r="AR70" s="9"/>
      <c r="AS70" s="9"/>
      <c r="AT70" s="9"/>
    </row>
    <row r="71" spans="2:46" s="16" customFormat="1" ht="15" customHeight="1" x14ac:dyDescent="0.4">
      <c r="B71" s="9"/>
      <c r="C71" s="97"/>
      <c r="D71" s="97"/>
      <c r="E71" s="97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 t="s">
        <v>15</v>
      </c>
      <c r="Q71" s="104"/>
      <c r="R71" s="104"/>
      <c r="S71" s="104"/>
      <c r="T71" s="104"/>
      <c r="U71" s="104"/>
      <c r="V71" s="104"/>
      <c r="W71" s="104"/>
      <c r="X71" s="108">
        <f>ROUND((X67) * (BS30 / 10), 0)</f>
        <v>0</v>
      </c>
      <c r="Y71" s="108"/>
      <c r="Z71" s="108"/>
      <c r="AA71" s="108"/>
      <c r="AB71" s="108"/>
      <c r="AC71" s="108"/>
      <c r="AD71" s="108"/>
      <c r="AE71" s="108"/>
      <c r="AF71" s="108"/>
      <c r="AG71" s="109"/>
      <c r="AH71" s="107" t="s">
        <v>2</v>
      </c>
      <c r="AI71" s="104"/>
      <c r="AJ71" s="104"/>
      <c r="AK71" s="104"/>
      <c r="AL71" s="104"/>
      <c r="AM71" s="9"/>
      <c r="AN71" s="9"/>
      <c r="AO71" s="9"/>
      <c r="AP71" s="9"/>
      <c r="AQ71" s="9"/>
      <c r="AR71" s="9"/>
      <c r="AS71" s="9"/>
      <c r="AT71" s="9"/>
    </row>
    <row r="72" spans="2:46" s="16" customFormat="1" ht="15" customHeight="1" x14ac:dyDescent="0.4">
      <c r="B72" s="9"/>
      <c r="C72" s="97"/>
      <c r="D72" s="97"/>
      <c r="E72" s="97"/>
      <c r="F72" s="104"/>
      <c r="G72" s="104"/>
      <c r="H72" s="104"/>
      <c r="I72" s="104"/>
      <c r="J72" s="104"/>
      <c r="K72" s="104"/>
      <c r="L72" s="104"/>
      <c r="M72" s="104"/>
      <c r="N72" s="104"/>
      <c r="O72" s="104"/>
      <c r="P72" s="104" t="s">
        <v>43</v>
      </c>
      <c r="Q72" s="104"/>
      <c r="R72" s="104"/>
      <c r="S72" s="104"/>
      <c r="T72" s="104"/>
      <c r="U72" s="104"/>
      <c r="V72" s="104"/>
      <c r="W72" s="104"/>
      <c r="X72" s="108">
        <f>ROUND((X68) * (BS30 / 10), 0)</f>
        <v>0</v>
      </c>
      <c r="Y72" s="108"/>
      <c r="Z72" s="108"/>
      <c r="AA72" s="108"/>
      <c r="AB72" s="108"/>
      <c r="AC72" s="108"/>
      <c r="AD72" s="108"/>
      <c r="AE72" s="108"/>
      <c r="AF72" s="108"/>
      <c r="AG72" s="109"/>
      <c r="AH72" s="107" t="s">
        <v>2</v>
      </c>
      <c r="AI72" s="104"/>
      <c r="AJ72" s="104"/>
      <c r="AK72" s="104"/>
      <c r="AL72" s="104"/>
      <c r="AM72" s="9"/>
      <c r="AN72" s="9"/>
      <c r="AO72" s="9"/>
      <c r="AP72" s="9"/>
      <c r="AQ72" s="9"/>
      <c r="AR72" s="9"/>
      <c r="AS72" s="9"/>
      <c r="AT72" s="9"/>
    </row>
    <row r="73" spans="2:46" s="16" customFormat="1" ht="15" customHeight="1" x14ac:dyDescent="0.4">
      <c r="B73" s="9"/>
      <c r="C73" s="97"/>
      <c r="D73" s="97"/>
      <c r="E73" s="97"/>
      <c r="F73" s="104" t="s">
        <v>49</v>
      </c>
      <c r="G73" s="104"/>
      <c r="H73" s="104"/>
      <c r="I73" s="104"/>
      <c r="J73" s="104"/>
      <c r="K73" s="104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5">
        <f>MAX(0, IF(X69-X71-X72 &gt; AD38, X69-X71-X72 - AD38, 0))</f>
        <v>0</v>
      </c>
      <c r="Y73" s="105"/>
      <c r="Z73" s="105"/>
      <c r="AA73" s="105"/>
      <c r="AB73" s="105"/>
      <c r="AC73" s="105"/>
      <c r="AD73" s="105"/>
      <c r="AE73" s="105"/>
      <c r="AF73" s="105"/>
      <c r="AG73" s="106"/>
      <c r="AH73" s="107" t="s">
        <v>2</v>
      </c>
      <c r="AI73" s="104"/>
      <c r="AJ73" s="104"/>
      <c r="AK73" s="104"/>
      <c r="AL73" s="104"/>
      <c r="AM73" s="9"/>
      <c r="AN73" s="9"/>
      <c r="AO73" s="9"/>
      <c r="AP73" s="9"/>
      <c r="AQ73" s="9"/>
      <c r="AR73" s="9"/>
      <c r="AS73" s="9"/>
      <c r="AT73" s="9"/>
    </row>
    <row r="74" spans="2:46" s="16" customFormat="1" ht="15" customHeight="1" x14ac:dyDescent="0.4">
      <c r="B74" s="9"/>
      <c r="C74" s="97"/>
      <c r="D74" s="97"/>
      <c r="E74" s="97"/>
      <c r="F74" s="104" t="s">
        <v>65</v>
      </c>
      <c r="G74" s="104"/>
      <c r="H74" s="104"/>
      <c r="I74" s="104"/>
      <c r="J74" s="104"/>
      <c r="K74" s="104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8">
        <f>ROUNDDOWN(IF(X73&gt;=1, AD38, X69-X71-X72), -2)</f>
        <v>0</v>
      </c>
      <c r="Y74" s="108"/>
      <c r="Z74" s="108"/>
      <c r="AA74" s="108"/>
      <c r="AB74" s="108"/>
      <c r="AC74" s="108"/>
      <c r="AD74" s="108"/>
      <c r="AE74" s="108"/>
      <c r="AF74" s="108"/>
      <c r="AG74" s="109"/>
      <c r="AH74" s="107" t="s">
        <v>2</v>
      </c>
      <c r="AI74" s="104"/>
      <c r="AJ74" s="104"/>
      <c r="AK74" s="104"/>
      <c r="AL74" s="104"/>
      <c r="AM74" s="9"/>
      <c r="AN74" s="9"/>
      <c r="AO74" s="9"/>
      <c r="AP74" s="9"/>
      <c r="AQ74" s="9"/>
      <c r="AR74" s="9"/>
      <c r="AS74" s="9"/>
      <c r="AT74" s="9"/>
    </row>
    <row r="75" spans="2:46" s="16" customFormat="1" ht="15" customHeight="1" x14ac:dyDescent="0.4">
      <c r="B75" s="9"/>
      <c r="C75" s="97" t="s">
        <v>61</v>
      </c>
      <c r="D75" s="97"/>
      <c r="E75" s="97"/>
      <c r="F75" s="104" t="s">
        <v>45</v>
      </c>
      <c r="G75" s="104"/>
      <c r="H75" s="104"/>
      <c r="I75" s="104"/>
      <c r="J75" s="104"/>
      <c r="K75" s="104"/>
      <c r="L75" s="104"/>
      <c r="M75" s="104"/>
      <c r="N75" s="104" t="s">
        <v>28</v>
      </c>
      <c r="O75" s="104"/>
      <c r="P75" s="104"/>
      <c r="Q75" s="104"/>
      <c r="R75" s="104"/>
      <c r="S75" s="104"/>
      <c r="T75" s="104"/>
      <c r="U75" s="104"/>
      <c r="V75" s="104"/>
      <c r="W75" s="104"/>
      <c r="X75" s="105">
        <f>SUM(AK21:AO26)</f>
        <v>0</v>
      </c>
      <c r="Y75" s="105"/>
      <c r="Z75" s="105"/>
      <c r="AA75" s="105"/>
      <c r="AB75" s="105"/>
      <c r="AC75" s="105"/>
      <c r="AD75" s="105"/>
      <c r="AE75" s="105"/>
      <c r="AF75" s="105"/>
      <c r="AG75" s="106"/>
      <c r="AH75" s="107" t="s">
        <v>2</v>
      </c>
      <c r="AI75" s="104"/>
      <c r="AJ75" s="104"/>
      <c r="AK75" s="104"/>
      <c r="AL75" s="104"/>
      <c r="AM75" s="9"/>
      <c r="AN75" s="9"/>
      <c r="AO75" s="9"/>
      <c r="AP75" s="9"/>
      <c r="AQ75" s="9"/>
      <c r="AR75" s="9"/>
      <c r="AS75" s="9"/>
      <c r="AT75" s="9"/>
    </row>
    <row r="76" spans="2:46" s="16" customFormat="1" ht="15" customHeight="1" x14ac:dyDescent="0.4">
      <c r="B76" s="9"/>
      <c r="C76" s="97"/>
      <c r="D76" s="97"/>
      <c r="E76" s="97"/>
      <c r="F76" s="104"/>
      <c r="G76" s="104"/>
      <c r="H76" s="104"/>
      <c r="I76" s="104"/>
      <c r="J76" s="104"/>
      <c r="K76" s="104"/>
      <c r="L76" s="104"/>
      <c r="M76" s="104"/>
      <c r="N76" s="22" t="s">
        <v>52</v>
      </c>
      <c r="O76" s="22"/>
      <c r="P76" s="104">
        <f>AL35/100</f>
        <v>3.0000000000000001E-3</v>
      </c>
      <c r="Q76" s="104"/>
      <c r="R76" s="104"/>
      <c r="S76" s="104"/>
      <c r="T76" s="104"/>
      <c r="U76" s="104"/>
      <c r="V76" s="104"/>
      <c r="W76" s="104"/>
      <c r="X76" s="108">
        <f>ROUNDDOWN(X75*P76,0)</f>
        <v>0</v>
      </c>
      <c r="Y76" s="108"/>
      <c r="Z76" s="108"/>
      <c r="AA76" s="108"/>
      <c r="AB76" s="108"/>
      <c r="AC76" s="108"/>
      <c r="AD76" s="108"/>
      <c r="AE76" s="108"/>
      <c r="AF76" s="108"/>
      <c r="AG76" s="109"/>
      <c r="AH76" s="107" t="s">
        <v>2</v>
      </c>
      <c r="AI76" s="104"/>
      <c r="AJ76" s="104"/>
      <c r="AK76" s="104"/>
      <c r="AL76" s="104"/>
      <c r="AM76" s="9"/>
      <c r="AN76" s="9"/>
      <c r="AO76" s="9"/>
      <c r="AP76" s="9"/>
      <c r="AQ76" s="9"/>
      <c r="AR76" s="9"/>
      <c r="AS76" s="9"/>
      <c r="AT76" s="9"/>
    </row>
    <row r="77" spans="2:46" s="16" customFormat="1" ht="15" customHeight="1" x14ac:dyDescent="0.4">
      <c r="B77" s="9"/>
      <c r="C77" s="97"/>
      <c r="D77" s="97"/>
      <c r="E77" s="97"/>
      <c r="F77" s="112" t="s">
        <v>46</v>
      </c>
      <c r="G77" s="112"/>
      <c r="H77" s="112"/>
      <c r="I77" s="112"/>
      <c r="J77" s="112"/>
      <c r="K77" s="112"/>
      <c r="L77" s="112"/>
      <c r="M77" s="112"/>
      <c r="N77" s="104" t="s">
        <v>44</v>
      </c>
      <c r="O77" s="104"/>
      <c r="P77" s="104"/>
      <c r="Q77" s="104"/>
      <c r="R77" s="104"/>
      <c r="S77" s="104"/>
      <c r="T77" s="104"/>
      <c r="U77" s="104"/>
      <c r="V77" s="104"/>
      <c r="W77" s="104"/>
      <c r="X77" s="105">
        <f>CC27-AQ26</f>
        <v>0</v>
      </c>
      <c r="Y77" s="108"/>
      <c r="Z77" s="108"/>
      <c r="AA77" s="108"/>
      <c r="AB77" s="108"/>
      <c r="AC77" s="108"/>
      <c r="AD77" s="108"/>
      <c r="AE77" s="108"/>
      <c r="AF77" s="108"/>
      <c r="AG77" s="109"/>
      <c r="AH77" s="107" t="s">
        <v>11</v>
      </c>
      <c r="AI77" s="104"/>
      <c r="AJ77" s="104"/>
      <c r="AK77" s="104"/>
      <c r="AL77" s="104"/>
      <c r="AM77" s="9"/>
      <c r="AN77" s="9"/>
      <c r="AO77" s="9"/>
      <c r="AP77" s="9"/>
      <c r="AQ77" s="9"/>
      <c r="AR77" s="9"/>
      <c r="AS77" s="9"/>
      <c r="AT77" s="9"/>
    </row>
    <row r="78" spans="2:46" s="16" customFormat="1" ht="15" customHeight="1" x14ac:dyDescent="0.4">
      <c r="B78" s="9"/>
      <c r="C78" s="97"/>
      <c r="D78" s="97"/>
      <c r="E78" s="97"/>
      <c r="F78" s="112"/>
      <c r="G78" s="112"/>
      <c r="H78" s="112"/>
      <c r="I78" s="112"/>
      <c r="J78" s="112"/>
      <c r="K78" s="112"/>
      <c r="L78" s="112"/>
      <c r="M78" s="112"/>
      <c r="N78" s="22" t="s">
        <v>52</v>
      </c>
      <c r="O78" s="22"/>
      <c r="P78" s="112">
        <f>AL36</f>
        <v>1300</v>
      </c>
      <c r="Q78" s="112"/>
      <c r="R78" s="112"/>
      <c r="S78" s="112"/>
      <c r="T78" s="112"/>
      <c r="U78" s="112"/>
      <c r="V78" s="112"/>
      <c r="W78" s="112"/>
      <c r="X78" s="108">
        <f>X77*P78</f>
        <v>0</v>
      </c>
      <c r="Y78" s="108"/>
      <c r="Z78" s="108"/>
      <c r="AA78" s="108"/>
      <c r="AB78" s="108"/>
      <c r="AC78" s="108"/>
      <c r="AD78" s="108"/>
      <c r="AE78" s="108"/>
      <c r="AF78" s="108"/>
      <c r="AG78" s="109"/>
      <c r="AH78" s="107" t="s">
        <v>2</v>
      </c>
      <c r="AI78" s="104"/>
      <c r="AJ78" s="104"/>
      <c r="AK78" s="104"/>
      <c r="AL78" s="104"/>
      <c r="AM78" s="9"/>
      <c r="AN78" s="9"/>
      <c r="AO78" s="9"/>
      <c r="AP78" s="9"/>
      <c r="AQ78" s="9"/>
      <c r="AR78" s="9"/>
      <c r="AS78" s="9"/>
      <c r="AT78" s="9"/>
    </row>
    <row r="79" spans="2:46" s="16" customFormat="1" ht="15" customHeight="1" x14ac:dyDescent="0.4">
      <c r="B79" s="9"/>
      <c r="C79" s="97"/>
      <c r="D79" s="97"/>
      <c r="E79" s="97"/>
      <c r="F79" s="104" t="s">
        <v>47</v>
      </c>
      <c r="G79" s="104"/>
      <c r="H79" s="104"/>
      <c r="I79" s="104"/>
      <c r="J79" s="104"/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5">
        <f>AL37</f>
        <v>800</v>
      </c>
      <c r="Y79" s="105"/>
      <c r="Z79" s="105"/>
      <c r="AA79" s="105"/>
      <c r="AB79" s="105"/>
      <c r="AC79" s="105"/>
      <c r="AD79" s="105"/>
      <c r="AE79" s="105"/>
      <c r="AF79" s="105"/>
      <c r="AG79" s="106"/>
      <c r="AH79" s="107" t="s">
        <v>2</v>
      </c>
      <c r="AI79" s="104"/>
      <c r="AJ79" s="104"/>
      <c r="AK79" s="104"/>
      <c r="AL79" s="104"/>
      <c r="AM79" s="9"/>
      <c r="AN79" s="9"/>
      <c r="AO79" s="9"/>
      <c r="AP79" s="9"/>
      <c r="AQ79" s="9"/>
      <c r="AR79" s="9"/>
      <c r="AS79" s="9"/>
      <c r="AT79" s="9"/>
    </row>
    <row r="80" spans="2:46" s="16" customFormat="1" ht="15" customHeight="1" x14ac:dyDescent="0.4">
      <c r="B80" s="9"/>
      <c r="C80" s="97"/>
      <c r="D80" s="97"/>
      <c r="E80" s="97"/>
      <c r="F80" s="112" t="s">
        <v>48</v>
      </c>
      <c r="G80" s="112"/>
      <c r="H80" s="112"/>
      <c r="I80" s="112"/>
      <c r="J80" s="112"/>
      <c r="K80" s="112"/>
      <c r="L80" s="112"/>
      <c r="M80" s="112"/>
      <c r="N80" s="112"/>
      <c r="O80" s="112"/>
      <c r="P80" s="112"/>
      <c r="Q80" s="112"/>
      <c r="R80" s="112"/>
      <c r="S80" s="112"/>
      <c r="T80" s="112"/>
      <c r="U80" s="112"/>
      <c r="V80" s="112"/>
      <c r="W80" s="112"/>
      <c r="X80" s="105">
        <f>X76+X78+X79</f>
        <v>800</v>
      </c>
      <c r="Y80" s="105"/>
      <c r="Z80" s="105"/>
      <c r="AA80" s="105"/>
      <c r="AB80" s="105"/>
      <c r="AC80" s="105"/>
      <c r="AD80" s="105"/>
      <c r="AE80" s="105"/>
      <c r="AF80" s="105"/>
      <c r="AG80" s="106"/>
      <c r="AH80" s="107" t="s">
        <v>2</v>
      </c>
      <c r="AI80" s="104"/>
      <c r="AJ80" s="104"/>
      <c r="AK80" s="104"/>
      <c r="AL80" s="104"/>
      <c r="AM80" s="9"/>
      <c r="AN80" s="9"/>
      <c r="AO80" s="9"/>
      <c r="AP80" s="9"/>
      <c r="AQ80" s="9"/>
      <c r="AR80" s="9"/>
      <c r="AS80" s="9"/>
      <c r="AT80" s="9"/>
    </row>
    <row r="81" spans="1:46" s="16" customFormat="1" ht="15" customHeight="1" x14ac:dyDescent="0.4">
      <c r="A81" s="14"/>
      <c r="B81" s="14"/>
      <c r="C81" s="97"/>
      <c r="D81" s="97"/>
      <c r="E81" s="97"/>
      <c r="F81" s="104" t="s">
        <v>50</v>
      </c>
      <c r="G81" s="104"/>
      <c r="H81" s="104"/>
      <c r="I81" s="104"/>
      <c r="J81" s="104"/>
      <c r="K81" s="104"/>
      <c r="L81" s="104"/>
      <c r="M81" s="104"/>
      <c r="N81" s="104"/>
      <c r="O81" s="104"/>
      <c r="P81" s="104" t="s">
        <v>51</v>
      </c>
      <c r="Q81" s="104"/>
      <c r="R81" s="104"/>
      <c r="S81" s="104"/>
      <c r="T81" s="104"/>
      <c r="U81" s="104"/>
      <c r="V81" s="104"/>
      <c r="W81" s="104"/>
      <c r="X81" s="110" t="str">
        <f>BS30</f>
        <v>7</v>
      </c>
      <c r="Y81" s="110"/>
      <c r="Z81" s="110"/>
      <c r="AA81" s="110"/>
      <c r="AB81" s="110"/>
      <c r="AC81" s="110"/>
      <c r="AD81" s="110"/>
      <c r="AE81" s="110"/>
      <c r="AF81" s="110"/>
      <c r="AG81" s="111"/>
      <c r="AH81" s="107" t="s">
        <v>55</v>
      </c>
      <c r="AI81" s="104"/>
      <c r="AJ81" s="104"/>
      <c r="AK81" s="104"/>
      <c r="AL81" s="104"/>
      <c r="AM81" s="9"/>
      <c r="AN81" s="9"/>
      <c r="AO81" s="9"/>
      <c r="AP81" s="9"/>
      <c r="AQ81" s="9"/>
      <c r="AR81" s="9"/>
      <c r="AS81" s="9"/>
      <c r="AT81" s="9"/>
    </row>
    <row r="82" spans="1:46" s="16" customFormat="1" ht="15" customHeight="1" x14ac:dyDescent="0.4">
      <c r="A82" s="14"/>
      <c r="B82" s="14"/>
      <c r="C82" s="97"/>
      <c r="D82" s="97"/>
      <c r="E82" s="97"/>
      <c r="F82" s="104"/>
      <c r="G82" s="104"/>
      <c r="H82" s="104"/>
      <c r="I82" s="104"/>
      <c r="J82" s="104"/>
      <c r="K82" s="104"/>
      <c r="L82" s="104"/>
      <c r="M82" s="104"/>
      <c r="N82" s="104"/>
      <c r="O82" s="104"/>
      <c r="P82" s="104" t="s">
        <v>15</v>
      </c>
      <c r="Q82" s="104"/>
      <c r="R82" s="104"/>
      <c r="S82" s="104"/>
      <c r="T82" s="104"/>
      <c r="U82" s="104"/>
      <c r="V82" s="104"/>
      <c r="W82" s="104"/>
      <c r="X82" s="108">
        <f>ROUND((X78) * (BS30 / 10), 0)</f>
        <v>0</v>
      </c>
      <c r="Y82" s="108"/>
      <c r="Z82" s="108"/>
      <c r="AA82" s="108"/>
      <c r="AB82" s="108"/>
      <c r="AC82" s="108"/>
      <c r="AD82" s="108"/>
      <c r="AE82" s="108"/>
      <c r="AF82" s="108"/>
      <c r="AG82" s="109"/>
      <c r="AH82" s="107" t="s">
        <v>2</v>
      </c>
      <c r="AI82" s="104"/>
      <c r="AJ82" s="104"/>
      <c r="AK82" s="104"/>
      <c r="AL82" s="104"/>
      <c r="AM82" s="14"/>
      <c r="AN82" s="14"/>
      <c r="AO82" s="14"/>
      <c r="AP82" s="14"/>
      <c r="AQ82" s="14"/>
      <c r="AR82" s="14"/>
      <c r="AS82" s="14"/>
      <c r="AT82" s="14"/>
    </row>
    <row r="83" spans="1:46" s="16" customFormat="1" ht="15" customHeight="1" x14ac:dyDescent="0.4">
      <c r="A83" s="14"/>
      <c r="B83" s="14"/>
      <c r="C83" s="97"/>
      <c r="D83" s="97"/>
      <c r="E83" s="97"/>
      <c r="F83" s="104"/>
      <c r="G83" s="104"/>
      <c r="H83" s="104"/>
      <c r="I83" s="104"/>
      <c r="J83" s="104"/>
      <c r="K83" s="104"/>
      <c r="L83" s="104"/>
      <c r="M83" s="104"/>
      <c r="N83" s="104"/>
      <c r="O83" s="104"/>
      <c r="P83" s="104" t="s">
        <v>43</v>
      </c>
      <c r="Q83" s="104"/>
      <c r="R83" s="104"/>
      <c r="S83" s="104"/>
      <c r="T83" s="104"/>
      <c r="U83" s="104"/>
      <c r="V83" s="104"/>
      <c r="W83" s="104"/>
      <c r="X83" s="108">
        <f>X79*X81/10</f>
        <v>560</v>
      </c>
      <c r="Y83" s="108"/>
      <c r="Z83" s="108"/>
      <c r="AA83" s="108"/>
      <c r="AB83" s="108"/>
      <c r="AC83" s="108"/>
      <c r="AD83" s="108"/>
      <c r="AE83" s="108"/>
      <c r="AF83" s="108"/>
      <c r="AG83" s="109"/>
      <c r="AH83" s="107" t="s">
        <v>2</v>
      </c>
      <c r="AI83" s="104"/>
      <c r="AJ83" s="104"/>
      <c r="AK83" s="104"/>
      <c r="AL83" s="104"/>
      <c r="AM83" s="14"/>
      <c r="AN83" s="14"/>
      <c r="AO83" s="14"/>
      <c r="AP83" s="14"/>
      <c r="AQ83" s="14"/>
      <c r="AR83" s="14"/>
      <c r="AS83" s="14"/>
      <c r="AT83" s="14"/>
    </row>
    <row r="84" spans="1:46" s="16" customFormat="1" ht="15" customHeight="1" x14ac:dyDescent="0.4">
      <c r="A84" s="14"/>
      <c r="B84" s="14"/>
      <c r="C84" s="97"/>
      <c r="D84" s="97"/>
      <c r="E84" s="97"/>
      <c r="F84" s="104" t="s">
        <v>49</v>
      </c>
      <c r="G84" s="104"/>
      <c r="H84" s="104"/>
      <c r="I84" s="104"/>
      <c r="J84" s="104"/>
      <c r="K84" s="104"/>
      <c r="L84" s="104"/>
      <c r="M84" s="104"/>
      <c r="N84" s="104"/>
      <c r="O84" s="104"/>
      <c r="P84" s="104"/>
      <c r="Q84" s="104"/>
      <c r="R84" s="104"/>
      <c r="S84" s="104"/>
      <c r="T84" s="104"/>
      <c r="U84" s="104"/>
      <c r="V84" s="104"/>
      <c r="W84" s="104"/>
      <c r="X84" s="105">
        <f>MAX(0, IF(X80-X82-X83 &gt; AL38, X80-X82-X83 - AL38, 0))</f>
        <v>0</v>
      </c>
      <c r="Y84" s="105"/>
      <c r="Z84" s="105"/>
      <c r="AA84" s="105"/>
      <c r="AB84" s="105"/>
      <c r="AC84" s="105"/>
      <c r="AD84" s="105"/>
      <c r="AE84" s="105"/>
      <c r="AF84" s="105"/>
      <c r="AG84" s="106"/>
      <c r="AH84" s="107" t="s">
        <v>2</v>
      </c>
      <c r="AI84" s="104"/>
      <c r="AJ84" s="104"/>
      <c r="AK84" s="104"/>
      <c r="AL84" s="104"/>
      <c r="AM84" s="14"/>
      <c r="AN84" s="14"/>
      <c r="AO84" s="14"/>
      <c r="AP84" s="14"/>
      <c r="AQ84" s="14"/>
      <c r="AR84" s="14"/>
      <c r="AS84" s="14"/>
      <c r="AT84" s="14"/>
    </row>
    <row r="85" spans="1:46" s="16" customFormat="1" ht="15" customHeight="1" x14ac:dyDescent="0.4">
      <c r="A85" s="14"/>
      <c r="B85" s="14"/>
      <c r="C85" s="97"/>
      <c r="D85" s="97"/>
      <c r="E85" s="97"/>
      <c r="F85" s="104" t="s">
        <v>66</v>
      </c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8">
        <f>ROUNDDOWN(IF(X84&gt;=1, AL38, X80-X82-X83), -2)</f>
        <v>200</v>
      </c>
      <c r="Y85" s="108"/>
      <c r="Z85" s="108"/>
      <c r="AA85" s="108"/>
      <c r="AB85" s="108"/>
      <c r="AC85" s="108"/>
      <c r="AD85" s="108"/>
      <c r="AE85" s="108"/>
      <c r="AF85" s="108"/>
      <c r="AG85" s="109"/>
      <c r="AH85" s="107" t="s">
        <v>2</v>
      </c>
      <c r="AI85" s="104"/>
      <c r="AJ85" s="104"/>
      <c r="AK85" s="104"/>
      <c r="AL85" s="104"/>
      <c r="AM85" s="9"/>
      <c r="AN85" s="9"/>
      <c r="AO85" s="9"/>
      <c r="AP85" s="9"/>
      <c r="AQ85" s="9"/>
      <c r="AR85" s="9"/>
      <c r="AS85" s="9"/>
      <c r="AT85" s="9"/>
    </row>
    <row r="86" spans="1:46" s="16" customFormat="1" ht="18" customHeight="1" x14ac:dyDescent="0.4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</row>
    <row r="87" spans="1:46" s="16" customFormat="1" ht="18" customHeight="1" x14ac:dyDescent="0.4">
      <c r="A87" s="15"/>
      <c r="B87" s="14" t="s">
        <v>112</v>
      </c>
      <c r="C87" s="14"/>
      <c r="D87" s="14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</row>
    <row r="88" spans="1:46" s="16" customFormat="1" ht="18" customHeight="1" x14ac:dyDescent="0.4">
      <c r="B88" s="9"/>
      <c r="C88" s="9" t="s">
        <v>67</v>
      </c>
      <c r="D88" s="9"/>
      <c r="E88" s="9"/>
      <c r="F88" s="9"/>
      <c r="G88" s="9"/>
      <c r="H88" s="9"/>
      <c r="I88" s="9"/>
      <c r="J88" s="9"/>
      <c r="K88" s="9"/>
      <c r="L88" s="9" t="s">
        <v>68</v>
      </c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 t="s">
        <v>69</v>
      </c>
      <c r="Y88" s="9"/>
      <c r="Z88" s="9"/>
      <c r="AA88" s="9"/>
      <c r="AB88" s="9"/>
      <c r="AC88" s="9"/>
      <c r="AD88" s="9"/>
      <c r="AE88" s="9"/>
      <c r="AF88" s="9"/>
      <c r="AG88" s="9"/>
      <c r="AH88" s="9" t="s">
        <v>75</v>
      </c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</row>
    <row r="89" spans="1:46" s="16" customFormat="1" ht="18" customHeight="1" x14ac:dyDescent="0.4">
      <c r="B89" s="9"/>
      <c r="C89" s="113">
        <f>X52</f>
        <v>7500</v>
      </c>
      <c r="D89" s="113"/>
      <c r="E89" s="113"/>
      <c r="F89" s="113"/>
      <c r="G89" s="113"/>
      <c r="H89" s="113"/>
      <c r="I89" s="113"/>
      <c r="J89" s="113" t="s">
        <v>2</v>
      </c>
      <c r="K89" s="113"/>
      <c r="L89" s="114" t="s">
        <v>70</v>
      </c>
      <c r="M89" s="114"/>
      <c r="N89" s="113">
        <f>X63</f>
        <v>3000</v>
      </c>
      <c r="O89" s="113"/>
      <c r="P89" s="113"/>
      <c r="Q89" s="113"/>
      <c r="R89" s="113"/>
      <c r="S89" s="113"/>
      <c r="T89" s="113"/>
      <c r="U89" s="113" t="s">
        <v>2</v>
      </c>
      <c r="V89" s="113"/>
      <c r="W89" s="114" t="s">
        <v>70</v>
      </c>
      <c r="X89" s="114"/>
      <c r="Y89" s="113">
        <f>X74</f>
        <v>0</v>
      </c>
      <c r="Z89" s="113"/>
      <c r="AA89" s="113"/>
      <c r="AB89" s="113"/>
      <c r="AC89" s="113"/>
      <c r="AD89" s="113"/>
      <c r="AE89" s="113"/>
      <c r="AF89" s="113" t="s">
        <v>2</v>
      </c>
      <c r="AG89" s="113"/>
      <c r="AH89" s="114" t="s">
        <v>70</v>
      </c>
      <c r="AI89" s="114"/>
      <c r="AJ89" s="114">
        <f>X85</f>
        <v>200</v>
      </c>
      <c r="AK89" s="114"/>
      <c r="AL89" s="114"/>
      <c r="AM89" s="114"/>
      <c r="AN89" s="114"/>
      <c r="AO89" s="114"/>
      <c r="AP89" s="114"/>
      <c r="AQ89" s="114"/>
      <c r="AR89" s="114"/>
      <c r="AS89" s="113" t="s">
        <v>2</v>
      </c>
      <c r="AT89" s="113"/>
    </row>
    <row r="90" spans="1:46" s="16" customFormat="1" ht="6.75" customHeight="1" x14ac:dyDescent="0.4">
      <c r="B90" s="9"/>
      <c r="C90" s="13"/>
      <c r="D90" s="13"/>
      <c r="E90" s="13"/>
      <c r="F90" s="13"/>
      <c r="G90" s="13"/>
      <c r="H90" s="13"/>
      <c r="I90" s="13"/>
      <c r="J90" s="13"/>
      <c r="K90" s="13"/>
      <c r="L90" s="17"/>
      <c r="M90" s="17"/>
      <c r="N90" s="13"/>
      <c r="O90" s="13"/>
      <c r="P90" s="13"/>
      <c r="Q90" s="13"/>
      <c r="R90" s="13"/>
      <c r="S90" s="13"/>
      <c r="T90" s="13"/>
      <c r="U90" s="13"/>
      <c r="V90" s="13"/>
      <c r="W90" s="17"/>
      <c r="X90" s="17"/>
      <c r="Y90" s="13"/>
      <c r="Z90" s="13"/>
      <c r="AA90" s="13"/>
      <c r="AB90" s="13"/>
      <c r="AC90" s="13"/>
      <c r="AD90" s="13"/>
      <c r="AE90" s="13"/>
      <c r="AF90" s="13"/>
      <c r="AG90" s="13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3"/>
      <c r="AT90" s="13"/>
    </row>
    <row r="91" spans="1:46" s="16" customFormat="1" ht="18" customHeight="1" x14ac:dyDescent="0.4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20"/>
      <c r="AF91" s="20"/>
      <c r="AG91" s="20"/>
      <c r="AH91" s="20"/>
      <c r="AI91" s="20"/>
      <c r="AJ91" s="21" t="s">
        <v>71</v>
      </c>
      <c r="AK91" s="21"/>
      <c r="AL91" s="21"/>
      <c r="AM91" s="21"/>
      <c r="AN91" s="21"/>
      <c r="AO91" s="21"/>
      <c r="AP91" s="21"/>
      <c r="AQ91" s="21"/>
      <c r="AR91" s="21"/>
      <c r="AS91" s="13"/>
      <c r="AT91" s="13"/>
    </row>
    <row r="92" spans="1:46" s="16" customFormat="1" ht="18" customHeight="1" x14ac:dyDescent="0.4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10" t="s">
        <v>5</v>
      </c>
      <c r="AI92" s="10"/>
      <c r="AJ92" s="115">
        <f>C89+N89+Y89+AJ89</f>
        <v>10700</v>
      </c>
      <c r="AK92" s="115"/>
      <c r="AL92" s="115"/>
      <c r="AM92" s="115"/>
      <c r="AN92" s="115"/>
      <c r="AO92" s="115"/>
      <c r="AP92" s="115"/>
      <c r="AQ92" s="115"/>
      <c r="AR92" s="115"/>
      <c r="AS92" s="10" t="s">
        <v>2</v>
      </c>
      <c r="AT92" s="10"/>
    </row>
  </sheetData>
  <sheetProtection algorithmName="SHA-512" hashValue="ThIQM2iBgQjsQiCbSH6H1qxpYILmLIPFXuYWHXbtGiYFR5zGXrrA6MnAirufES0vmeUNgtzUw87JbevzBbRuSQ==" saltValue="qStphO/1CGaihNLg//kG6w==" spinCount="100000" sheet="1" objects="1" scenarios="1"/>
  <mergeCells count="320">
    <mergeCell ref="AF89:AG89"/>
    <mergeCell ref="AH89:AI89"/>
    <mergeCell ref="AJ89:AR89"/>
    <mergeCell ref="AS89:AT89"/>
    <mergeCell ref="AJ92:AR92"/>
    <mergeCell ref="F85:W85"/>
    <mergeCell ref="X85:AG85"/>
    <mergeCell ref="AH85:AL85"/>
    <mergeCell ref="C89:I89"/>
    <mergeCell ref="J89:K89"/>
    <mergeCell ref="L89:M89"/>
    <mergeCell ref="N89:T89"/>
    <mergeCell ref="U89:V89"/>
    <mergeCell ref="W89:X89"/>
    <mergeCell ref="Y89:AE89"/>
    <mergeCell ref="F80:W80"/>
    <mergeCell ref="X80:AG80"/>
    <mergeCell ref="AH80:AL80"/>
    <mergeCell ref="F81:O83"/>
    <mergeCell ref="P81:W81"/>
    <mergeCell ref="X81:AG81"/>
    <mergeCell ref="AH81:AL81"/>
    <mergeCell ref="P82:W82"/>
    <mergeCell ref="X82:AG82"/>
    <mergeCell ref="AH82:AL82"/>
    <mergeCell ref="X77:AG77"/>
    <mergeCell ref="AH77:AL77"/>
    <mergeCell ref="P78:W78"/>
    <mergeCell ref="X78:AG78"/>
    <mergeCell ref="AH78:AL78"/>
    <mergeCell ref="F79:W79"/>
    <mergeCell ref="X79:AG79"/>
    <mergeCell ref="AH79:AL79"/>
    <mergeCell ref="C75:E85"/>
    <mergeCell ref="F75:M76"/>
    <mergeCell ref="N75:W75"/>
    <mergeCell ref="X75:AG75"/>
    <mergeCell ref="AH75:AL75"/>
    <mergeCell ref="P76:W76"/>
    <mergeCell ref="X76:AG76"/>
    <mergeCell ref="AH76:AL76"/>
    <mergeCell ref="F77:M78"/>
    <mergeCell ref="N77:W77"/>
    <mergeCell ref="P83:W83"/>
    <mergeCell ref="X83:AG83"/>
    <mergeCell ref="AH83:AL83"/>
    <mergeCell ref="F84:W84"/>
    <mergeCell ref="X84:AG84"/>
    <mergeCell ref="AH84:AL84"/>
    <mergeCell ref="F73:W73"/>
    <mergeCell ref="X73:AG73"/>
    <mergeCell ref="AH73:AL73"/>
    <mergeCell ref="F74:W74"/>
    <mergeCell ref="X74:AG74"/>
    <mergeCell ref="AH74:AL74"/>
    <mergeCell ref="F70:O72"/>
    <mergeCell ref="P70:W70"/>
    <mergeCell ref="X70:AG70"/>
    <mergeCell ref="AH70:AL70"/>
    <mergeCell ref="P71:W71"/>
    <mergeCell ref="X71:AG71"/>
    <mergeCell ref="AH71:AL71"/>
    <mergeCell ref="P72:W72"/>
    <mergeCell ref="X72:AG72"/>
    <mergeCell ref="AH72:AL72"/>
    <mergeCell ref="F63:W63"/>
    <mergeCell ref="X63:AG63"/>
    <mergeCell ref="AH63:AL63"/>
    <mergeCell ref="C64:E74"/>
    <mergeCell ref="F64:M65"/>
    <mergeCell ref="N64:W64"/>
    <mergeCell ref="X64:AG64"/>
    <mergeCell ref="AH64:AL64"/>
    <mergeCell ref="P65:W65"/>
    <mergeCell ref="X65:AG65"/>
    <mergeCell ref="F68:W68"/>
    <mergeCell ref="X68:AG68"/>
    <mergeCell ref="AH68:AL68"/>
    <mergeCell ref="F69:W69"/>
    <mergeCell ref="X69:AG69"/>
    <mergeCell ref="AH69:AL69"/>
    <mergeCell ref="AH65:AL65"/>
    <mergeCell ref="F66:M67"/>
    <mergeCell ref="N66:W66"/>
    <mergeCell ref="X66:AG66"/>
    <mergeCell ref="AH66:AL66"/>
    <mergeCell ref="P67:W67"/>
    <mergeCell ref="X67:AG67"/>
    <mergeCell ref="AH67:AL67"/>
    <mergeCell ref="F58:W58"/>
    <mergeCell ref="X58:AG58"/>
    <mergeCell ref="AH58:AL58"/>
    <mergeCell ref="F59:O61"/>
    <mergeCell ref="P59:W59"/>
    <mergeCell ref="X59:AG59"/>
    <mergeCell ref="AH59:AL59"/>
    <mergeCell ref="P60:W60"/>
    <mergeCell ref="X60:AG60"/>
    <mergeCell ref="AH60:AL60"/>
    <mergeCell ref="X55:AG55"/>
    <mergeCell ref="AH55:AL55"/>
    <mergeCell ref="P56:W56"/>
    <mergeCell ref="X56:AG56"/>
    <mergeCell ref="AH56:AL56"/>
    <mergeCell ref="F57:W57"/>
    <mergeCell ref="X57:AG57"/>
    <mergeCell ref="AH57:AL57"/>
    <mergeCell ref="C53:E63"/>
    <mergeCell ref="F53:M54"/>
    <mergeCell ref="N53:W53"/>
    <mergeCell ref="X53:AG53"/>
    <mergeCell ref="AH53:AL53"/>
    <mergeCell ref="P54:W54"/>
    <mergeCell ref="X54:AG54"/>
    <mergeCell ref="AH54:AL54"/>
    <mergeCell ref="F55:M56"/>
    <mergeCell ref="N55:W55"/>
    <mergeCell ref="P61:W61"/>
    <mergeCell ref="X61:AG61"/>
    <mergeCell ref="AH61:AL61"/>
    <mergeCell ref="F62:W62"/>
    <mergeCell ref="X62:AG62"/>
    <mergeCell ref="AH62:AL62"/>
    <mergeCell ref="F52:W52"/>
    <mergeCell ref="X52:AG52"/>
    <mergeCell ref="AH52:AL52"/>
    <mergeCell ref="F48:O50"/>
    <mergeCell ref="P48:W48"/>
    <mergeCell ref="X48:AG48"/>
    <mergeCell ref="AH48:AL48"/>
    <mergeCell ref="P49:W49"/>
    <mergeCell ref="X49:AG49"/>
    <mergeCell ref="AH49:AL49"/>
    <mergeCell ref="P50:W50"/>
    <mergeCell ref="X50:AG50"/>
    <mergeCell ref="AH50:AL50"/>
    <mergeCell ref="C42:E52"/>
    <mergeCell ref="F42:M43"/>
    <mergeCell ref="N42:W42"/>
    <mergeCell ref="X42:AG42"/>
    <mergeCell ref="AH42:AL42"/>
    <mergeCell ref="P43:W43"/>
    <mergeCell ref="X43:AG43"/>
    <mergeCell ref="AH43:AL43"/>
    <mergeCell ref="F44:M45"/>
    <mergeCell ref="F46:W46"/>
    <mergeCell ref="X46:AG46"/>
    <mergeCell ref="AH46:AL46"/>
    <mergeCell ref="F47:W47"/>
    <mergeCell ref="X47:AG47"/>
    <mergeCell ref="AH47:AL47"/>
    <mergeCell ref="N44:W44"/>
    <mergeCell ref="X44:AG44"/>
    <mergeCell ref="AH44:AL44"/>
    <mergeCell ref="P45:W45"/>
    <mergeCell ref="X45:AG45"/>
    <mergeCell ref="AH45:AL45"/>
    <mergeCell ref="F51:W51"/>
    <mergeCell ref="X51:AG51"/>
    <mergeCell ref="AH51:AL51"/>
    <mergeCell ref="D38:M38"/>
    <mergeCell ref="N38:S38"/>
    <mergeCell ref="T38:U38"/>
    <mergeCell ref="V38:AA38"/>
    <mergeCell ref="AB38:AC38"/>
    <mergeCell ref="AD38:AI38"/>
    <mergeCell ref="AJ38:AK38"/>
    <mergeCell ref="AL38:AQ38"/>
    <mergeCell ref="AR38:AS38"/>
    <mergeCell ref="V37:AA37"/>
    <mergeCell ref="AB37:AC37"/>
    <mergeCell ref="AD37:AI37"/>
    <mergeCell ref="AJ37:AK37"/>
    <mergeCell ref="AL37:AQ37"/>
    <mergeCell ref="AR37:AS37"/>
    <mergeCell ref="D36:M36"/>
    <mergeCell ref="N36:S36"/>
    <mergeCell ref="T36:U36"/>
    <mergeCell ref="V36:AA36"/>
    <mergeCell ref="AB36:AC36"/>
    <mergeCell ref="AD36:AI36"/>
    <mergeCell ref="AL34:AS34"/>
    <mergeCell ref="BM26:BQ26"/>
    <mergeCell ref="BS26:BW26"/>
    <mergeCell ref="AD35:AI35"/>
    <mergeCell ref="AJ35:AK35"/>
    <mergeCell ref="AL35:AQ35"/>
    <mergeCell ref="AR35:AS35"/>
    <mergeCell ref="B35:C38"/>
    <mergeCell ref="BX26:CB26"/>
    <mergeCell ref="D35:M35"/>
    <mergeCell ref="N35:S35"/>
    <mergeCell ref="T35:U35"/>
    <mergeCell ref="V35:AA35"/>
    <mergeCell ref="AB35:AC35"/>
    <mergeCell ref="B34:M34"/>
    <mergeCell ref="N34:U34"/>
    <mergeCell ref="V34:AC34"/>
    <mergeCell ref="AD34:AK34"/>
    <mergeCell ref="AJ36:AK36"/>
    <mergeCell ref="AL36:AQ36"/>
    <mergeCell ref="AR36:AS36"/>
    <mergeCell ref="D37:M37"/>
    <mergeCell ref="N37:S37"/>
    <mergeCell ref="T37:U37"/>
    <mergeCell ref="CC26:CG26"/>
    <mergeCell ref="B27:AT30"/>
    <mergeCell ref="BH27:BL27"/>
    <mergeCell ref="BM27:BQ27"/>
    <mergeCell ref="BS27:BW27"/>
    <mergeCell ref="BX27:CB27"/>
    <mergeCell ref="CC27:CG27"/>
    <mergeCell ref="AF26:AJ26"/>
    <mergeCell ref="AK26:AO26"/>
    <mergeCell ref="AQ26:AT26"/>
    <mergeCell ref="AX26:BB26"/>
    <mergeCell ref="BC26:BG26"/>
    <mergeCell ref="BH26:BL26"/>
    <mergeCell ref="B26:F26"/>
    <mergeCell ref="G26:K26"/>
    <mergeCell ref="L26:P26"/>
    <mergeCell ref="Q26:U26"/>
    <mergeCell ref="V26:Z26"/>
    <mergeCell ref="AA26:AE26"/>
    <mergeCell ref="BS29:BW29"/>
    <mergeCell ref="BS30:BW30"/>
    <mergeCell ref="V23:Z23"/>
    <mergeCell ref="AA23:AE23"/>
    <mergeCell ref="CC24:CG24"/>
    <mergeCell ref="B25:F25"/>
    <mergeCell ref="G25:K25"/>
    <mergeCell ref="L25:P25"/>
    <mergeCell ref="Q25:U25"/>
    <mergeCell ref="V25:Z25"/>
    <mergeCell ref="AA25:AE25"/>
    <mergeCell ref="AF25:AJ25"/>
    <mergeCell ref="AK25:AO25"/>
    <mergeCell ref="AX25:BB25"/>
    <mergeCell ref="AX24:BB24"/>
    <mergeCell ref="BC24:BG24"/>
    <mergeCell ref="BH24:BL24"/>
    <mergeCell ref="BM24:BQ24"/>
    <mergeCell ref="BS24:CB24"/>
    <mergeCell ref="BC25:BG25"/>
    <mergeCell ref="BH25:BL25"/>
    <mergeCell ref="BM25:BQ25"/>
    <mergeCell ref="AQ25:AT25"/>
    <mergeCell ref="AQ23:AT23"/>
    <mergeCell ref="AQ24:AT24"/>
    <mergeCell ref="BM22:BQ22"/>
    <mergeCell ref="BM21:BQ21"/>
    <mergeCell ref="BS21:BW21"/>
    <mergeCell ref="BX21:CB21"/>
    <mergeCell ref="BS23:CB23"/>
    <mergeCell ref="CC23:CG23"/>
    <mergeCell ref="B24:F24"/>
    <mergeCell ref="G24:K24"/>
    <mergeCell ref="L24:P24"/>
    <mergeCell ref="Q24:U24"/>
    <mergeCell ref="V24:Z24"/>
    <mergeCell ref="AA24:AE24"/>
    <mergeCell ref="AF24:AJ24"/>
    <mergeCell ref="AK24:AO24"/>
    <mergeCell ref="AF23:AJ23"/>
    <mergeCell ref="AK23:AO23"/>
    <mergeCell ref="AX23:BB23"/>
    <mergeCell ref="BC23:BG23"/>
    <mergeCell ref="BH23:BL23"/>
    <mergeCell ref="BM23:BQ23"/>
    <mergeCell ref="B23:F23"/>
    <mergeCell ref="G23:K23"/>
    <mergeCell ref="L23:P23"/>
    <mergeCell ref="Q23:U23"/>
    <mergeCell ref="CC21:CG21"/>
    <mergeCell ref="B22:F22"/>
    <mergeCell ref="G22:K22"/>
    <mergeCell ref="L22:P22"/>
    <mergeCell ref="Q22:U22"/>
    <mergeCell ref="V22:Z22"/>
    <mergeCell ref="AA22:AE22"/>
    <mergeCell ref="AF21:AJ21"/>
    <mergeCell ref="AK21:AO21"/>
    <mergeCell ref="AP21:AT21"/>
    <mergeCell ref="AX21:BB21"/>
    <mergeCell ref="BC21:BG21"/>
    <mergeCell ref="BH21:BL21"/>
    <mergeCell ref="B21:F21"/>
    <mergeCell ref="G21:K21"/>
    <mergeCell ref="L21:P21"/>
    <mergeCell ref="Q21:U21"/>
    <mergeCell ref="V21:Z21"/>
    <mergeCell ref="AA21:AE21"/>
    <mergeCell ref="AF22:AJ22"/>
    <mergeCell ref="AK22:AO22"/>
    <mergeCell ref="AX22:BB22"/>
    <mergeCell ref="BC22:BG22"/>
    <mergeCell ref="BH22:BL22"/>
    <mergeCell ref="BM19:BQ20"/>
    <mergeCell ref="BS19:BW20"/>
    <mergeCell ref="BX19:CB20"/>
    <mergeCell ref="CC19:CG20"/>
    <mergeCell ref="AA20:AE20"/>
    <mergeCell ref="AF20:AJ20"/>
    <mergeCell ref="AK20:AO20"/>
    <mergeCell ref="Q19:U20"/>
    <mergeCell ref="V19:Z20"/>
    <mergeCell ref="AA19:AE19"/>
    <mergeCell ref="AX19:BB20"/>
    <mergeCell ref="BC19:BG20"/>
    <mergeCell ref="BH19:BL20"/>
    <mergeCell ref="A1:AT2"/>
    <mergeCell ref="B4:AT13"/>
    <mergeCell ref="B18:F20"/>
    <mergeCell ref="G18:K18"/>
    <mergeCell ref="L18:AE18"/>
    <mergeCell ref="AF18:AJ19"/>
    <mergeCell ref="AK18:AO19"/>
    <mergeCell ref="AP18:AT20"/>
    <mergeCell ref="G19:K20"/>
    <mergeCell ref="L19:P20"/>
  </mergeCells>
  <phoneticPr fontId="2"/>
  <dataValidations count="4">
    <dataValidation type="list" allowBlank="1" showInputMessage="1" showErrorMessage="1" sqref="AQ26:AT26 AQ24:AT24">
      <formula1>"0,1,2,3,4,5"</formula1>
    </dataValidation>
    <dataValidation type="list" allowBlank="1" showInputMessage="1" showErrorMessage="1" sqref="AP21:AT21">
      <formula1>"あり,なし（75歳未満）,なし（75歳以上）"</formula1>
    </dataValidation>
    <dataValidation type="list" allowBlank="1" showInputMessage="1" showErrorMessage="1" sqref="G21:K21">
      <formula1>"未就学児,40～64歳,75歳以上,その他"</formula1>
    </dataValidation>
    <dataValidation type="list" allowBlank="1" showInputMessage="1" showErrorMessage="1" sqref="G22:K26">
      <formula1>"未就学児,40～64歳,その他"</formula1>
    </dataValidation>
  </dataValidations>
  <pageMargins left="0.39370078740157483" right="0.39370078740157483" top="0.27559055118110237" bottom="0.2755905511811023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T85"/>
  <sheetViews>
    <sheetView view="pageBreakPreview" topLeftCell="A56" zoomScaleNormal="100" zoomScaleSheetLayoutView="100" workbookViewId="0">
      <selection activeCell="CI63" sqref="CI63"/>
    </sheetView>
  </sheetViews>
  <sheetFormatPr defaultColWidth="1.875" defaultRowHeight="18" customHeight="1" x14ac:dyDescent="0.4"/>
  <cols>
    <col min="1" max="16384" width="1.875" style="1"/>
  </cols>
  <sheetData>
    <row r="2" spans="1:46" ht="18" customHeight="1" x14ac:dyDescent="0.4">
      <c r="A2" s="46" t="s">
        <v>79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</row>
    <row r="3" spans="1:46" s="5" customFormat="1" ht="18" customHeight="1" x14ac:dyDescent="0.4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</row>
    <row r="4" spans="1:46" s="5" customFormat="1" ht="18" customHeight="1" x14ac:dyDescent="0.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</row>
    <row r="5" spans="1:46" s="5" customFormat="1" ht="18" customHeight="1" x14ac:dyDescent="0.4">
      <c r="A5" s="28"/>
      <c r="B5" s="29" t="s">
        <v>84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</row>
    <row r="6" spans="1:46" s="5" customFormat="1" ht="18" customHeight="1" x14ac:dyDescent="0.4">
      <c r="A6" s="24"/>
      <c r="B6" s="29" t="s">
        <v>85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</row>
    <row r="7" spans="1:46" s="5" customFormat="1" ht="18" customHeight="1" x14ac:dyDescent="0.4">
      <c r="A7" s="28"/>
      <c r="B7" s="29" t="s">
        <v>97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</row>
    <row r="8" spans="1:46" s="5" customFormat="1" ht="18" customHeight="1" x14ac:dyDescent="0.4">
      <c r="A8" s="28"/>
      <c r="B8" s="29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</row>
    <row r="9" spans="1:46" s="5" customFormat="1" ht="18" customHeight="1" x14ac:dyDescent="0.4">
      <c r="A9" s="24"/>
      <c r="B9" s="33" t="s">
        <v>80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</row>
    <row r="10" spans="1:46" s="5" customFormat="1" ht="18" customHeight="1" x14ac:dyDescent="0.4">
      <c r="A10" s="28"/>
      <c r="B10" s="33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</row>
    <row r="11" spans="1:46" s="5" customFormat="1" ht="18" customHeight="1" x14ac:dyDescent="0.4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116" t="s">
        <v>81</v>
      </c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24"/>
      <c r="AN11" s="24"/>
      <c r="AO11" s="24"/>
      <c r="AP11" s="24"/>
      <c r="AQ11" s="24"/>
      <c r="AR11" s="24"/>
      <c r="AS11" s="24"/>
      <c r="AT11" s="24"/>
    </row>
    <row r="12" spans="1:46" s="5" customFormat="1" ht="18" customHeight="1" x14ac:dyDescent="0.4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</row>
    <row r="13" spans="1:46" s="5" customFormat="1" ht="18" customHeight="1" x14ac:dyDescent="0.4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</row>
    <row r="14" spans="1:46" s="5" customFormat="1" ht="18" customHeight="1" x14ac:dyDescent="0.4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</row>
    <row r="15" spans="1:46" s="5" customFormat="1" ht="18" customHeight="1" x14ac:dyDescent="0.4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</row>
    <row r="16" spans="1:46" s="5" customFormat="1" ht="18" customHeight="1" x14ac:dyDescent="0.4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</row>
    <row r="17" spans="1:46" s="5" customFormat="1" ht="18" customHeight="1" x14ac:dyDescent="0.4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</row>
    <row r="18" spans="1:46" s="5" customFormat="1" ht="18" customHeight="1" x14ac:dyDescent="0.4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</row>
    <row r="19" spans="1:46" s="5" customFormat="1" ht="18" customHeight="1" x14ac:dyDescent="0.4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</row>
    <row r="20" spans="1:46" s="5" customFormat="1" ht="18" customHeight="1" x14ac:dyDescent="0.4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</row>
    <row r="21" spans="1:46" s="5" customFormat="1" ht="18" customHeight="1" x14ac:dyDescent="0.4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</row>
    <row r="22" spans="1:46" s="5" customFormat="1" ht="18" customHeight="1" x14ac:dyDescent="0.4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</row>
    <row r="23" spans="1:46" s="5" customFormat="1" ht="18" customHeight="1" x14ac:dyDescent="0.4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</row>
    <row r="24" spans="1:46" s="5" customFormat="1" ht="18" customHeight="1" x14ac:dyDescent="0.4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</row>
    <row r="25" spans="1:46" s="5" customFormat="1" ht="18" customHeight="1" x14ac:dyDescent="0.4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</row>
    <row r="26" spans="1:46" s="5" customFormat="1" ht="18" customHeight="1" x14ac:dyDescent="0.4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</row>
    <row r="27" spans="1:46" s="5" customFormat="1" ht="18" customHeight="1" x14ac:dyDescent="0.4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</row>
    <row r="28" spans="1:46" s="5" customFormat="1" ht="18" customHeight="1" x14ac:dyDescent="0.4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</row>
    <row r="29" spans="1:46" s="5" customFormat="1" ht="18" customHeight="1" x14ac:dyDescent="0.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</row>
    <row r="30" spans="1:46" ht="9.75" customHeight="1" x14ac:dyDescent="0.4">
      <c r="A30" s="4"/>
    </row>
    <row r="31" spans="1:46" s="5" customFormat="1" ht="18" customHeight="1" x14ac:dyDescent="0.15">
      <c r="A31" s="1" t="s">
        <v>76</v>
      </c>
      <c r="AT31" s="6" t="s">
        <v>20</v>
      </c>
    </row>
    <row r="32" spans="1:46" s="5" customFormat="1" ht="18" customHeight="1" x14ac:dyDescent="0.4">
      <c r="B32" s="56"/>
      <c r="C32" s="56"/>
      <c r="D32" s="56"/>
      <c r="E32" s="56"/>
      <c r="F32" s="56"/>
      <c r="G32" s="57" t="s">
        <v>0</v>
      </c>
      <c r="H32" s="57"/>
      <c r="I32" s="57"/>
      <c r="J32" s="57"/>
      <c r="K32" s="57"/>
      <c r="L32" s="57" t="s">
        <v>1</v>
      </c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 t="s">
        <v>74</v>
      </c>
      <c r="AG32" s="57"/>
      <c r="AH32" s="57"/>
      <c r="AI32" s="57"/>
      <c r="AJ32" s="57"/>
      <c r="AK32" s="57" t="s">
        <v>28</v>
      </c>
      <c r="AL32" s="57"/>
      <c r="AM32" s="57"/>
      <c r="AN32" s="57"/>
      <c r="AO32" s="57"/>
      <c r="AP32" s="57" t="s">
        <v>36</v>
      </c>
      <c r="AQ32" s="57"/>
      <c r="AR32" s="57"/>
      <c r="AS32" s="57"/>
      <c r="AT32" s="57"/>
    </row>
    <row r="33" spans="2:46" s="5" customFormat="1" ht="18" customHeight="1" x14ac:dyDescent="0.4">
      <c r="B33" s="56"/>
      <c r="C33" s="56"/>
      <c r="D33" s="56"/>
      <c r="E33" s="56"/>
      <c r="F33" s="56"/>
      <c r="G33" s="58" t="s">
        <v>72</v>
      </c>
      <c r="H33" s="58"/>
      <c r="I33" s="58"/>
      <c r="J33" s="58"/>
      <c r="K33" s="58"/>
      <c r="L33" s="57" t="s">
        <v>19</v>
      </c>
      <c r="M33" s="56"/>
      <c r="N33" s="56"/>
      <c r="O33" s="56"/>
      <c r="P33" s="56"/>
      <c r="Q33" s="57" t="s">
        <v>18</v>
      </c>
      <c r="R33" s="56"/>
      <c r="S33" s="56"/>
      <c r="T33" s="56"/>
      <c r="U33" s="56"/>
      <c r="V33" s="57" t="s">
        <v>73</v>
      </c>
      <c r="W33" s="56"/>
      <c r="X33" s="56"/>
      <c r="Y33" s="56"/>
      <c r="Z33" s="56"/>
      <c r="AA33" s="56" t="s">
        <v>8</v>
      </c>
      <c r="AB33" s="56"/>
      <c r="AC33" s="56"/>
      <c r="AD33" s="56"/>
      <c r="AE33" s="56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</row>
    <row r="34" spans="2:46" s="5" customFormat="1" ht="18" customHeight="1" x14ac:dyDescent="0.4">
      <c r="B34" s="56"/>
      <c r="C34" s="56"/>
      <c r="D34" s="56"/>
      <c r="E34" s="56"/>
      <c r="F34" s="56"/>
      <c r="G34" s="58"/>
      <c r="H34" s="58"/>
      <c r="I34" s="58"/>
      <c r="J34" s="58"/>
      <c r="K34" s="58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 t="s">
        <v>7</v>
      </c>
      <c r="AB34" s="56"/>
      <c r="AC34" s="56"/>
      <c r="AD34" s="56"/>
      <c r="AE34" s="56"/>
      <c r="AF34" s="57" t="s">
        <v>9</v>
      </c>
      <c r="AG34" s="57"/>
      <c r="AH34" s="57"/>
      <c r="AI34" s="57"/>
      <c r="AJ34" s="57"/>
      <c r="AK34" s="57" t="s">
        <v>10</v>
      </c>
      <c r="AL34" s="57"/>
      <c r="AM34" s="57"/>
      <c r="AN34" s="57"/>
      <c r="AO34" s="57"/>
      <c r="AP34" s="57"/>
      <c r="AQ34" s="57"/>
      <c r="AR34" s="57"/>
      <c r="AS34" s="57"/>
      <c r="AT34" s="57"/>
    </row>
    <row r="35" spans="2:46" s="5" customFormat="1" ht="30.75" customHeight="1" x14ac:dyDescent="0.4">
      <c r="B35" s="57" t="s">
        <v>38</v>
      </c>
      <c r="C35" s="56"/>
      <c r="D35" s="56"/>
      <c r="E35" s="56"/>
      <c r="F35" s="56"/>
      <c r="G35" s="60"/>
      <c r="H35" s="60"/>
      <c r="I35" s="60"/>
      <c r="J35" s="60"/>
      <c r="K35" s="60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2" t="str">
        <f>IF(G35="","",SUM(L35:Z35))</f>
        <v/>
      </c>
      <c r="AB35" s="62"/>
      <c r="AC35" s="62"/>
      <c r="AD35" s="62"/>
      <c r="AE35" s="62"/>
      <c r="AF35" s="62" t="str">
        <f>IF(AA35="","",430000)</f>
        <v/>
      </c>
      <c r="AG35" s="62"/>
      <c r="AH35" s="62"/>
      <c r="AI35" s="62"/>
      <c r="AJ35" s="62"/>
      <c r="AK35" s="62">
        <f>IF(OR(G35="75歳以上", AP35="なし（75歳未満）"), 0, IF(AF35="",0,IF(AA35-AF35&lt;0,0,AA35-AF35)))</f>
        <v>0</v>
      </c>
      <c r="AL35" s="62"/>
      <c r="AM35" s="62"/>
      <c r="AN35" s="62"/>
      <c r="AO35" s="62"/>
      <c r="AP35" s="60" t="s">
        <v>54</v>
      </c>
      <c r="AQ35" s="60"/>
      <c r="AR35" s="60"/>
      <c r="AS35" s="60"/>
      <c r="AT35" s="60"/>
    </row>
    <row r="36" spans="2:46" s="5" customFormat="1" ht="24" customHeight="1" x14ac:dyDescent="0.4">
      <c r="B36" s="56" t="s">
        <v>37</v>
      </c>
      <c r="C36" s="56"/>
      <c r="D36" s="56"/>
      <c r="E36" s="56"/>
      <c r="F36" s="56"/>
      <c r="G36" s="60"/>
      <c r="H36" s="60"/>
      <c r="I36" s="60"/>
      <c r="J36" s="60"/>
      <c r="K36" s="60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2" t="str">
        <f>IF(G36="","",SUM(L36:Z36))</f>
        <v/>
      </c>
      <c r="AB36" s="62"/>
      <c r="AC36" s="62"/>
      <c r="AD36" s="62"/>
      <c r="AE36" s="62"/>
      <c r="AF36" s="62" t="str">
        <f t="shared" ref="AF36:AF40" si="0">IF(AA36="","",430000)</f>
        <v/>
      </c>
      <c r="AG36" s="62"/>
      <c r="AH36" s="62"/>
      <c r="AI36" s="62"/>
      <c r="AJ36" s="62"/>
      <c r="AK36" s="62">
        <f>IF(AF36="",0,IF(AA36-AF36&lt;0,0,AA36-AF36))</f>
        <v>0</v>
      </c>
      <c r="AL36" s="62"/>
      <c r="AM36" s="62"/>
      <c r="AN36" s="62"/>
      <c r="AO36" s="62"/>
      <c r="AP36" s="23"/>
      <c r="AQ36" s="23"/>
      <c r="AR36" s="23"/>
      <c r="AS36" s="23"/>
      <c r="AT36" s="34"/>
    </row>
    <row r="37" spans="2:46" s="5" customFormat="1" ht="24" customHeight="1" x14ac:dyDescent="0.4">
      <c r="B37" s="56" t="s">
        <v>24</v>
      </c>
      <c r="C37" s="56"/>
      <c r="D37" s="56"/>
      <c r="E37" s="56"/>
      <c r="F37" s="56"/>
      <c r="G37" s="60"/>
      <c r="H37" s="60"/>
      <c r="I37" s="60"/>
      <c r="J37" s="60"/>
      <c r="K37" s="60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2" t="str">
        <f t="shared" ref="AA37:AA40" si="1">IF(G37="","",SUM(L37:Z37))</f>
        <v/>
      </c>
      <c r="AB37" s="62"/>
      <c r="AC37" s="62"/>
      <c r="AD37" s="62"/>
      <c r="AE37" s="62"/>
      <c r="AF37" s="62" t="str">
        <f t="shared" si="0"/>
        <v/>
      </c>
      <c r="AG37" s="62"/>
      <c r="AH37" s="62"/>
      <c r="AI37" s="62"/>
      <c r="AJ37" s="62"/>
      <c r="AK37" s="62">
        <f t="shared" ref="AK37:AK40" si="2">IF(AF37="",0,IF(AA37-AF37&lt;0,0,AA37-AF37))</f>
        <v>0</v>
      </c>
      <c r="AL37" s="62"/>
      <c r="AM37" s="62"/>
      <c r="AN37" s="62"/>
      <c r="AO37" s="62"/>
      <c r="AP37" s="23"/>
      <c r="AQ37" s="23"/>
      <c r="AR37" s="23"/>
      <c r="AS37" s="23"/>
      <c r="AT37" s="34"/>
    </row>
    <row r="38" spans="2:46" s="5" customFormat="1" ht="24" customHeight="1" x14ac:dyDescent="0.4">
      <c r="B38" s="56" t="s">
        <v>25</v>
      </c>
      <c r="C38" s="56"/>
      <c r="D38" s="56"/>
      <c r="E38" s="56"/>
      <c r="F38" s="56"/>
      <c r="G38" s="60"/>
      <c r="H38" s="60"/>
      <c r="I38" s="60"/>
      <c r="J38" s="60"/>
      <c r="K38" s="60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2" t="str">
        <f t="shared" si="1"/>
        <v/>
      </c>
      <c r="AB38" s="62"/>
      <c r="AC38" s="62"/>
      <c r="AD38" s="62"/>
      <c r="AE38" s="62"/>
      <c r="AF38" s="62" t="str">
        <f t="shared" si="0"/>
        <v/>
      </c>
      <c r="AG38" s="62"/>
      <c r="AH38" s="62"/>
      <c r="AI38" s="62"/>
      <c r="AJ38" s="62"/>
      <c r="AK38" s="62">
        <f t="shared" si="2"/>
        <v>0</v>
      </c>
      <c r="AL38" s="62"/>
      <c r="AM38" s="62"/>
      <c r="AN38" s="62"/>
      <c r="AO38" s="62"/>
      <c r="AP38" s="23"/>
      <c r="AQ38" s="70" t="s">
        <v>60</v>
      </c>
      <c r="AR38" s="70"/>
      <c r="AS38" s="70"/>
      <c r="AT38" s="70"/>
    </row>
    <row r="39" spans="2:46" s="5" customFormat="1" ht="24" customHeight="1" x14ac:dyDescent="0.4">
      <c r="B39" s="56" t="s">
        <v>26</v>
      </c>
      <c r="C39" s="56"/>
      <c r="D39" s="56"/>
      <c r="E39" s="56"/>
      <c r="F39" s="56"/>
      <c r="G39" s="60"/>
      <c r="H39" s="60"/>
      <c r="I39" s="60"/>
      <c r="J39" s="60"/>
      <c r="K39" s="60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2" t="str">
        <f t="shared" si="1"/>
        <v/>
      </c>
      <c r="AB39" s="62"/>
      <c r="AC39" s="62"/>
      <c r="AD39" s="62"/>
      <c r="AE39" s="62"/>
      <c r="AF39" s="62" t="str">
        <f t="shared" si="0"/>
        <v/>
      </c>
      <c r="AG39" s="62"/>
      <c r="AH39" s="62"/>
      <c r="AI39" s="62"/>
      <c r="AJ39" s="62"/>
      <c r="AK39" s="62">
        <f t="shared" si="2"/>
        <v>0</v>
      </c>
      <c r="AL39" s="62"/>
      <c r="AM39" s="62"/>
      <c r="AN39" s="62"/>
      <c r="AO39" s="62"/>
      <c r="AP39" s="23"/>
      <c r="AQ39" s="70"/>
      <c r="AR39" s="70"/>
      <c r="AS39" s="70"/>
      <c r="AT39" s="70"/>
    </row>
    <row r="40" spans="2:46" s="5" customFormat="1" ht="24" customHeight="1" x14ac:dyDescent="0.4">
      <c r="B40" s="56" t="s">
        <v>27</v>
      </c>
      <c r="C40" s="56"/>
      <c r="D40" s="56"/>
      <c r="E40" s="56"/>
      <c r="F40" s="56"/>
      <c r="G40" s="60"/>
      <c r="H40" s="60"/>
      <c r="I40" s="60"/>
      <c r="J40" s="60"/>
      <c r="K40" s="60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2" t="str">
        <f t="shared" si="1"/>
        <v/>
      </c>
      <c r="AB40" s="62"/>
      <c r="AC40" s="62"/>
      <c r="AD40" s="62"/>
      <c r="AE40" s="62"/>
      <c r="AF40" s="62" t="str">
        <f t="shared" si="0"/>
        <v/>
      </c>
      <c r="AG40" s="62"/>
      <c r="AH40" s="62"/>
      <c r="AI40" s="62"/>
      <c r="AJ40" s="62"/>
      <c r="AK40" s="62">
        <f t="shared" si="2"/>
        <v>0</v>
      </c>
      <c r="AL40" s="62"/>
      <c r="AM40" s="62"/>
      <c r="AN40" s="62"/>
      <c r="AO40" s="62"/>
      <c r="AP40" s="35"/>
      <c r="AQ40" s="73"/>
      <c r="AR40" s="73"/>
      <c r="AS40" s="73"/>
      <c r="AT40" s="73"/>
    </row>
    <row r="41" spans="2:46" s="31" customFormat="1" ht="30" customHeight="1" x14ac:dyDescent="0.4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</row>
    <row r="42" spans="2:46" s="31" customFormat="1" ht="23.25" customHeight="1" x14ac:dyDescent="0.4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</row>
    <row r="43" spans="2:46" s="2" customFormat="1" ht="18" customHeight="1" x14ac:dyDescent="0.4">
      <c r="B43" s="33" t="s">
        <v>86</v>
      </c>
      <c r="R43" s="7"/>
      <c r="S43" s="7"/>
    </row>
    <row r="44" spans="2:46" s="2" customFormat="1" ht="18" customHeight="1" x14ac:dyDescent="0.4">
      <c r="B44" s="33"/>
      <c r="R44" s="7"/>
      <c r="S44" s="7"/>
      <c r="X44" s="2" t="s">
        <v>88</v>
      </c>
    </row>
    <row r="45" spans="2:46" s="2" customFormat="1" ht="18" customHeight="1" x14ac:dyDescent="0.4">
      <c r="B45" s="33"/>
      <c r="R45" s="7"/>
      <c r="S45" s="7"/>
      <c r="X45" s="2" t="s">
        <v>89</v>
      </c>
      <c r="Y45" s="33"/>
    </row>
    <row r="46" spans="2:46" s="2" customFormat="1" ht="18" customHeight="1" x14ac:dyDescent="0.4">
      <c r="B46" s="33"/>
      <c r="R46" s="7"/>
      <c r="S46" s="7"/>
      <c r="X46" s="2" t="s">
        <v>98</v>
      </c>
    </row>
    <row r="47" spans="2:46" s="2" customFormat="1" ht="18" customHeight="1" x14ac:dyDescent="0.4">
      <c r="B47" s="33"/>
      <c r="R47" s="7"/>
      <c r="S47" s="7"/>
      <c r="X47" s="2" t="s">
        <v>90</v>
      </c>
    </row>
    <row r="48" spans="2:46" s="2" customFormat="1" ht="18" customHeight="1" x14ac:dyDescent="0.4">
      <c r="B48" s="33"/>
      <c r="R48" s="7"/>
      <c r="S48" s="7"/>
      <c r="X48" s="2" t="s">
        <v>92</v>
      </c>
    </row>
    <row r="49" spans="1:46" s="2" customFormat="1" ht="18" customHeight="1" x14ac:dyDescent="0.4">
      <c r="B49" s="33"/>
      <c r="R49" s="7"/>
      <c r="S49" s="7"/>
      <c r="X49" s="2" t="s">
        <v>94</v>
      </c>
    </row>
    <row r="50" spans="1:46" s="2" customFormat="1" ht="18" customHeight="1" x14ac:dyDescent="0.4">
      <c r="B50" s="33"/>
      <c r="R50" s="7"/>
      <c r="S50" s="7"/>
      <c r="X50" s="2" t="s">
        <v>95</v>
      </c>
    </row>
    <row r="51" spans="1:46" s="2" customFormat="1" ht="18" customHeight="1" x14ac:dyDescent="0.4">
      <c r="B51" s="33"/>
      <c r="R51" s="7"/>
      <c r="S51" s="7"/>
      <c r="X51" s="2" t="s">
        <v>91</v>
      </c>
    </row>
    <row r="52" spans="1:46" s="2" customFormat="1" ht="18" customHeight="1" x14ac:dyDescent="0.4">
      <c r="B52" s="33"/>
      <c r="R52" s="7"/>
      <c r="S52" s="7"/>
      <c r="X52" s="2" t="s">
        <v>93</v>
      </c>
    </row>
    <row r="53" spans="1:46" s="2" customFormat="1" ht="18" customHeight="1" x14ac:dyDescent="0.4">
      <c r="B53" s="33"/>
      <c r="R53" s="7"/>
      <c r="S53" s="7"/>
    </row>
    <row r="54" spans="1:46" s="2" customFormat="1" ht="18" customHeight="1" x14ac:dyDescent="0.4"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32"/>
      <c r="O54" s="32"/>
      <c r="P54" s="32"/>
      <c r="Q54" s="32"/>
      <c r="R54" s="32"/>
      <c r="S54" s="32"/>
      <c r="T54" s="14"/>
      <c r="U54" s="14"/>
      <c r="V54" s="32"/>
      <c r="W54" s="32"/>
      <c r="X54" s="32"/>
      <c r="Y54" s="32"/>
      <c r="Z54" s="32"/>
      <c r="AA54" s="32"/>
      <c r="AB54" s="14"/>
      <c r="AC54" s="14"/>
      <c r="AD54" s="32"/>
      <c r="AE54" s="32"/>
      <c r="AF54" s="32"/>
      <c r="AG54" s="32"/>
      <c r="AH54" s="32"/>
      <c r="AI54" s="32"/>
      <c r="AJ54" s="14"/>
      <c r="AK54" s="14"/>
      <c r="AL54" s="32"/>
      <c r="AM54" s="32"/>
      <c r="AN54" s="32"/>
      <c r="AO54" s="32"/>
      <c r="AP54" s="32"/>
      <c r="AQ54" s="32"/>
      <c r="AR54" s="14"/>
      <c r="AS54" s="14"/>
    </row>
    <row r="55" spans="1:46" s="5" customFormat="1" ht="18" customHeight="1" x14ac:dyDescent="0.15">
      <c r="A55" s="1" t="s">
        <v>76</v>
      </c>
      <c r="AT55" s="6" t="s">
        <v>20</v>
      </c>
    </row>
    <row r="56" spans="1:46" s="5" customFormat="1" ht="18" customHeight="1" x14ac:dyDescent="0.4">
      <c r="B56" s="56"/>
      <c r="C56" s="56"/>
      <c r="D56" s="56"/>
      <c r="E56" s="56"/>
      <c r="F56" s="56"/>
      <c r="G56" s="57" t="s">
        <v>0</v>
      </c>
      <c r="H56" s="57"/>
      <c r="I56" s="57"/>
      <c r="J56" s="57"/>
      <c r="K56" s="57"/>
      <c r="L56" s="57" t="s">
        <v>1</v>
      </c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 t="s">
        <v>74</v>
      </c>
      <c r="AG56" s="57"/>
      <c r="AH56" s="57"/>
      <c r="AI56" s="57"/>
      <c r="AJ56" s="57"/>
      <c r="AK56" s="57" t="s">
        <v>28</v>
      </c>
      <c r="AL56" s="57"/>
      <c r="AM56" s="57"/>
      <c r="AN56" s="57"/>
      <c r="AO56" s="57"/>
      <c r="AP56" s="57" t="s">
        <v>36</v>
      </c>
      <c r="AQ56" s="57"/>
      <c r="AR56" s="57"/>
      <c r="AS56" s="57"/>
      <c r="AT56" s="57"/>
    </row>
    <row r="57" spans="1:46" s="5" customFormat="1" ht="18" customHeight="1" x14ac:dyDescent="0.4">
      <c r="B57" s="56"/>
      <c r="C57" s="56"/>
      <c r="D57" s="56"/>
      <c r="E57" s="56"/>
      <c r="F57" s="56"/>
      <c r="G57" s="58" t="s">
        <v>72</v>
      </c>
      <c r="H57" s="58"/>
      <c r="I57" s="58"/>
      <c r="J57" s="58"/>
      <c r="K57" s="58"/>
      <c r="L57" s="57" t="s">
        <v>19</v>
      </c>
      <c r="M57" s="56"/>
      <c r="N57" s="56"/>
      <c r="O57" s="56"/>
      <c r="P57" s="56"/>
      <c r="Q57" s="57" t="s">
        <v>18</v>
      </c>
      <c r="R57" s="56"/>
      <c r="S57" s="56"/>
      <c r="T57" s="56"/>
      <c r="U57" s="56"/>
      <c r="V57" s="57" t="s">
        <v>73</v>
      </c>
      <c r="W57" s="56"/>
      <c r="X57" s="56"/>
      <c r="Y57" s="56"/>
      <c r="Z57" s="56"/>
      <c r="AA57" s="56" t="s">
        <v>8</v>
      </c>
      <c r="AB57" s="56"/>
      <c r="AC57" s="56"/>
      <c r="AD57" s="56"/>
      <c r="AE57" s="56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</row>
    <row r="58" spans="1:46" s="5" customFormat="1" ht="18" customHeight="1" x14ac:dyDescent="0.4">
      <c r="B58" s="56"/>
      <c r="C58" s="56"/>
      <c r="D58" s="56"/>
      <c r="E58" s="56"/>
      <c r="F58" s="56"/>
      <c r="G58" s="58"/>
      <c r="H58" s="58"/>
      <c r="I58" s="58"/>
      <c r="J58" s="58"/>
      <c r="K58" s="58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 t="s">
        <v>7</v>
      </c>
      <c r="AB58" s="56"/>
      <c r="AC58" s="56"/>
      <c r="AD58" s="56"/>
      <c r="AE58" s="56"/>
      <c r="AF58" s="57" t="s">
        <v>9</v>
      </c>
      <c r="AG58" s="57"/>
      <c r="AH58" s="57"/>
      <c r="AI58" s="57"/>
      <c r="AJ58" s="57"/>
      <c r="AK58" s="57" t="s">
        <v>10</v>
      </c>
      <c r="AL58" s="57"/>
      <c r="AM58" s="57"/>
      <c r="AN58" s="57"/>
      <c r="AO58" s="57"/>
      <c r="AP58" s="57"/>
      <c r="AQ58" s="57"/>
      <c r="AR58" s="57"/>
      <c r="AS58" s="57"/>
      <c r="AT58" s="57"/>
    </row>
    <row r="59" spans="1:46" s="5" customFormat="1" ht="30.75" customHeight="1" x14ac:dyDescent="0.4">
      <c r="B59" s="57" t="s">
        <v>38</v>
      </c>
      <c r="C59" s="56"/>
      <c r="D59" s="56"/>
      <c r="E59" s="56"/>
      <c r="F59" s="56"/>
      <c r="G59" s="60" t="s">
        <v>82</v>
      </c>
      <c r="H59" s="60"/>
      <c r="I59" s="60"/>
      <c r="J59" s="60"/>
      <c r="K59" s="60"/>
      <c r="L59" s="61"/>
      <c r="M59" s="61"/>
      <c r="N59" s="61"/>
      <c r="O59" s="61"/>
      <c r="P59" s="61"/>
      <c r="Q59" s="61">
        <v>900000</v>
      </c>
      <c r="R59" s="61"/>
      <c r="S59" s="61"/>
      <c r="T59" s="61"/>
      <c r="U59" s="61"/>
      <c r="V59" s="61"/>
      <c r="W59" s="61"/>
      <c r="X59" s="61"/>
      <c r="Y59" s="61"/>
      <c r="Z59" s="61"/>
      <c r="AA59" s="62">
        <f>IF(G59="","",SUM(L59:Z59))</f>
        <v>900000</v>
      </c>
      <c r="AB59" s="62"/>
      <c r="AC59" s="62"/>
      <c r="AD59" s="62"/>
      <c r="AE59" s="62"/>
      <c r="AF59" s="62">
        <f>IF(AA59="","",430000)</f>
        <v>430000</v>
      </c>
      <c r="AG59" s="62"/>
      <c r="AH59" s="62"/>
      <c r="AI59" s="62"/>
      <c r="AJ59" s="62"/>
      <c r="AK59" s="62">
        <f>IF(OR(G59="75歳以上", AP59="なし（75歳未満）"), 0, IF(AF59="",0,IF(AA59-AF59&lt;0,0,AA59-AF59)))</f>
        <v>0</v>
      </c>
      <c r="AL59" s="62"/>
      <c r="AM59" s="62"/>
      <c r="AN59" s="62"/>
      <c r="AO59" s="62"/>
      <c r="AP59" s="60" t="s">
        <v>83</v>
      </c>
      <c r="AQ59" s="60"/>
      <c r="AR59" s="60"/>
      <c r="AS59" s="60"/>
      <c r="AT59" s="60"/>
    </row>
    <row r="60" spans="1:46" s="5" customFormat="1" ht="24" customHeight="1" x14ac:dyDescent="0.4">
      <c r="B60" s="56" t="s">
        <v>37</v>
      </c>
      <c r="C60" s="56"/>
      <c r="D60" s="56"/>
      <c r="E60" s="56"/>
      <c r="F60" s="56"/>
      <c r="G60" s="60" t="s">
        <v>78</v>
      </c>
      <c r="H60" s="60"/>
      <c r="I60" s="60"/>
      <c r="J60" s="60"/>
      <c r="K60" s="60"/>
      <c r="L60" s="61">
        <v>550000</v>
      </c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2">
        <f>IF(G60="","",SUM(L60:Z60))</f>
        <v>550000</v>
      </c>
      <c r="AB60" s="62"/>
      <c r="AC60" s="62"/>
      <c r="AD60" s="62"/>
      <c r="AE60" s="62"/>
      <c r="AF60" s="62">
        <f t="shared" ref="AF60:AF64" si="3">IF(AA60="","",430000)</f>
        <v>430000</v>
      </c>
      <c r="AG60" s="62"/>
      <c r="AH60" s="62"/>
      <c r="AI60" s="62"/>
      <c r="AJ60" s="62"/>
      <c r="AK60" s="62">
        <f>IF(AF60="",0,IF(AA60-AF60&lt;0,0,AA60-AF60))</f>
        <v>120000</v>
      </c>
      <c r="AL60" s="62"/>
      <c r="AM60" s="62"/>
      <c r="AN60" s="62"/>
      <c r="AO60" s="62"/>
      <c r="AP60" s="23"/>
      <c r="AQ60" s="23"/>
      <c r="AR60" s="23"/>
      <c r="AS60" s="23"/>
      <c r="AT60" s="34"/>
    </row>
    <row r="61" spans="1:46" s="5" customFormat="1" ht="24" customHeight="1" x14ac:dyDescent="0.4">
      <c r="B61" s="56" t="s">
        <v>24</v>
      </c>
      <c r="C61" s="56"/>
      <c r="D61" s="56"/>
      <c r="E61" s="56"/>
      <c r="F61" s="56"/>
      <c r="G61" s="60"/>
      <c r="H61" s="60"/>
      <c r="I61" s="60"/>
      <c r="J61" s="60"/>
      <c r="K61" s="60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2" t="str">
        <f t="shared" ref="AA61:AA64" si="4">IF(G61="","",SUM(L61:Z61))</f>
        <v/>
      </c>
      <c r="AB61" s="62"/>
      <c r="AC61" s="62"/>
      <c r="AD61" s="62"/>
      <c r="AE61" s="62"/>
      <c r="AF61" s="62" t="str">
        <f t="shared" si="3"/>
        <v/>
      </c>
      <c r="AG61" s="62"/>
      <c r="AH61" s="62"/>
      <c r="AI61" s="62"/>
      <c r="AJ61" s="62"/>
      <c r="AK61" s="62">
        <f t="shared" ref="AK61:AK64" si="5">IF(AF61="",0,IF(AA61-AF61&lt;0,0,AA61-AF61))</f>
        <v>0</v>
      </c>
      <c r="AL61" s="62"/>
      <c r="AM61" s="62"/>
      <c r="AN61" s="62"/>
      <c r="AO61" s="62"/>
      <c r="AP61" s="23"/>
      <c r="AQ61" s="23"/>
      <c r="AR61" s="23"/>
      <c r="AS61" s="23"/>
      <c r="AT61" s="34"/>
    </row>
    <row r="62" spans="1:46" s="5" customFormat="1" ht="24" customHeight="1" x14ac:dyDescent="0.4">
      <c r="B62" s="56" t="s">
        <v>25</v>
      </c>
      <c r="C62" s="56"/>
      <c r="D62" s="56"/>
      <c r="E62" s="56"/>
      <c r="F62" s="56"/>
      <c r="G62" s="60"/>
      <c r="H62" s="60"/>
      <c r="I62" s="60"/>
      <c r="J62" s="60"/>
      <c r="K62" s="60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2" t="str">
        <f t="shared" si="4"/>
        <v/>
      </c>
      <c r="AB62" s="62"/>
      <c r="AC62" s="62"/>
      <c r="AD62" s="62"/>
      <c r="AE62" s="62"/>
      <c r="AF62" s="62" t="str">
        <f t="shared" si="3"/>
        <v/>
      </c>
      <c r="AG62" s="62"/>
      <c r="AH62" s="62"/>
      <c r="AI62" s="62"/>
      <c r="AJ62" s="62"/>
      <c r="AK62" s="62">
        <f t="shared" si="5"/>
        <v>0</v>
      </c>
      <c r="AL62" s="62"/>
      <c r="AM62" s="62"/>
      <c r="AN62" s="62"/>
      <c r="AO62" s="62"/>
      <c r="AP62" s="23"/>
      <c r="AQ62" s="70" t="s">
        <v>60</v>
      </c>
      <c r="AR62" s="70"/>
      <c r="AS62" s="70"/>
      <c r="AT62" s="70"/>
    </row>
    <row r="63" spans="1:46" s="5" customFormat="1" ht="24" customHeight="1" x14ac:dyDescent="0.4">
      <c r="B63" s="56" t="s">
        <v>26</v>
      </c>
      <c r="C63" s="56"/>
      <c r="D63" s="56"/>
      <c r="E63" s="56"/>
      <c r="F63" s="56"/>
      <c r="G63" s="60"/>
      <c r="H63" s="60"/>
      <c r="I63" s="60"/>
      <c r="J63" s="60"/>
      <c r="K63" s="60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2" t="str">
        <f t="shared" si="4"/>
        <v/>
      </c>
      <c r="AB63" s="62"/>
      <c r="AC63" s="62"/>
      <c r="AD63" s="62"/>
      <c r="AE63" s="62"/>
      <c r="AF63" s="62" t="str">
        <f t="shared" si="3"/>
        <v/>
      </c>
      <c r="AG63" s="62"/>
      <c r="AH63" s="62"/>
      <c r="AI63" s="62"/>
      <c r="AJ63" s="62"/>
      <c r="AK63" s="62">
        <f t="shared" si="5"/>
        <v>0</v>
      </c>
      <c r="AL63" s="62"/>
      <c r="AM63" s="62"/>
      <c r="AN63" s="62"/>
      <c r="AO63" s="62"/>
      <c r="AP63" s="23"/>
      <c r="AQ63" s="70"/>
      <c r="AR63" s="70"/>
      <c r="AS63" s="70"/>
      <c r="AT63" s="70"/>
    </row>
    <row r="64" spans="1:46" s="5" customFormat="1" ht="24" customHeight="1" x14ac:dyDescent="0.4">
      <c r="B64" s="56" t="s">
        <v>27</v>
      </c>
      <c r="C64" s="56"/>
      <c r="D64" s="56"/>
      <c r="E64" s="56"/>
      <c r="F64" s="56"/>
      <c r="G64" s="60"/>
      <c r="H64" s="60"/>
      <c r="I64" s="60"/>
      <c r="J64" s="60"/>
      <c r="K64" s="60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2" t="str">
        <f t="shared" si="4"/>
        <v/>
      </c>
      <c r="AB64" s="62"/>
      <c r="AC64" s="62"/>
      <c r="AD64" s="62"/>
      <c r="AE64" s="62"/>
      <c r="AF64" s="62" t="str">
        <f t="shared" si="3"/>
        <v/>
      </c>
      <c r="AG64" s="62"/>
      <c r="AH64" s="62"/>
      <c r="AI64" s="62"/>
      <c r="AJ64" s="62"/>
      <c r="AK64" s="62">
        <f t="shared" si="5"/>
        <v>0</v>
      </c>
      <c r="AL64" s="62"/>
      <c r="AM64" s="62"/>
      <c r="AN64" s="62"/>
      <c r="AO64" s="62"/>
      <c r="AP64" s="35"/>
      <c r="AQ64" s="73"/>
      <c r="AR64" s="73"/>
      <c r="AS64" s="73"/>
      <c r="AT64" s="73"/>
    </row>
    <row r="67" spans="2:2" ht="18" customHeight="1" x14ac:dyDescent="0.4">
      <c r="B67" s="33" t="s">
        <v>87</v>
      </c>
    </row>
    <row r="69" spans="2:2" ht="18" customHeight="1" x14ac:dyDescent="0.4">
      <c r="B69" s="2" t="s">
        <v>99</v>
      </c>
    </row>
    <row r="70" spans="2:2" ht="18" customHeight="1" x14ac:dyDescent="0.4">
      <c r="B70" s="1" t="s">
        <v>100</v>
      </c>
    </row>
    <row r="72" spans="2:2" ht="18" customHeight="1" x14ac:dyDescent="0.4">
      <c r="B72" s="1" t="s">
        <v>101</v>
      </c>
    </row>
    <row r="73" spans="2:2" ht="18" customHeight="1" x14ac:dyDescent="0.4">
      <c r="B73" s="1" t="s">
        <v>102</v>
      </c>
    </row>
    <row r="74" spans="2:2" ht="18" customHeight="1" x14ac:dyDescent="0.4">
      <c r="B74" s="1" t="s">
        <v>103</v>
      </c>
    </row>
    <row r="81" spans="2:21" ht="18" customHeight="1" thickBot="1" x14ac:dyDescent="0.4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2:21" ht="18" customHeight="1" thickTop="1" x14ac:dyDescent="0.4">
      <c r="B82" s="36" t="s">
        <v>104</v>
      </c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8"/>
    </row>
    <row r="83" spans="2:21" ht="18" customHeight="1" x14ac:dyDescent="0.4">
      <c r="B83" s="39" t="s">
        <v>114</v>
      </c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40"/>
    </row>
    <row r="84" spans="2:21" ht="18" customHeight="1" thickBot="1" x14ac:dyDescent="0.45">
      <c r="B84" s="41" t="s">
        <v>105</v>
      </c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3"/>
    </row>
    <row r="85" spans="2:21" ht="18" customHeight="1" thickTop="1" x14ac:dyDescent="0.4"/>
  </sheetData>
  <sheetProtection algorithmName="SHA-512" hashValue="SSO+zGZB/iZa29HgO4OsVqFyTwzHbKAyiKK+uka5cIIMeqw6P5TdAVSkv8urfOXerGVCcnNb5BAV4mg5HPvY7Q==" saltValue="60KYflrXZIlfwDH50Zo2zg==" spinCount="100000" sheet="1" objects="1" scenarios="1"/>
  <mergeCells count="132">
    <mergeCell ref="AA64:AE64"/>
    <mergeCell ref="AF64:AJ64"/>
    <mergeCell ref="AK64:AO64"/>
    <mergeCell ref="AQ64:AT64"/>
    <mergeCell ref="B64:F64"/>
    <mergeCell ref="G64:K64"/>
    <mergeCell ref="L64:P64"/>
    <mergeCell ref="Q64:U64"/>
    <mergeCell ref="V64:Z64"/>
    <mergeCell ref="AQ62:AT63"/>
    <mergeCell ref="B63:F63"/>
    <mergeCell ref="G63:K63"/>
    <mergeCell ref="L63:P63"/>
    <mergeCell ref="Q63:U63"/>
    <mergeCell ref="V63:Z63"/>
    <mergeCell ref="AA63:AE63"/>
    <mergeCell ref="AF63:AJ63"/>
    <mergeCell ref="AK63:AO63"/>
    <mergeCell ref="AA61:AE61"/>
    <mergeCell ref="AF61:AJ61"/>
    <mergeCell ref="AK61:AO61"/>
    <mergeCell ref="B62:F62"/>
    <mergeCell ref="G62:K62"/>
    <mergeCell ref="L62:P62"/>
    <mergeCell ref="Q62:U62"/>
    <mergeCell ref="V62:Z62"/>
    <mergeCell ref="AA62:AE62"/>
    <mergeCell ref="AF62:AJ62"/>
    <mergeCell ref="AK62:AO62"/>
    <mergeCell ref="B61:F61"/>
    <mergeCell ref="G61:K61"/>
    <mergeCell ref="L61:P61"/>
    <mergeCell ref="Q61:U61"/>
    <mergeCell ref="V61:Z61"/>
    <mergeCell ref="AF58:AJ58"/>
    <mergeCell ref="AK58:AO58"/>
    <mergeCell ref="AA59:AE59"/>
    <mergeCell ref="AF59:AJ59"/>
    <mergeCell ref="AK59:AO59"/>
    <mergeCell ref="AP59:AT59"/>
    <mergeCell ref="B60:F60"/>
    <mergeCell ref="G60:K60"/>
    <mergeCell ref="L60:P60"/>
    <mergeCell ref="Q60:U60"/>
    <mergeCell ref="V60:Z60"/>
    <mergeCell ref="AA60:AE60"/>
    <mergeCell ref="AF60:AJ60"/>
    <mergeCell ref="AK60:AO60"/>
    <mergeCell ref="B59:F59"/>
    <mergeCell ref="G59:K59"/>
    <mergeCell ref="L59:P59"/>
    <mergeCell ref="Q59:U59"/>
    <mergeCell ref="V59:Z59"/>
    <mergeCell ref="AF56:AJ57"/>
    <mergeCell ref="AK56:AO57"/>
    <mergeCell ref="A2:AT3"/>
    <mergeCell ref="B32:F34"/>
    <mergeCell ref="G32:K32"/>
    <mergeCell ref="L32:AE32"/>
    <mergeCell ref="AF32:AJ33"/>
    <mergeCell ref="AK32:AO33"/>
    <mergeCell ref="AP32:AT34"/>
    <mergeCell ref="G33:K34"/>
    <mergeCell ref="L33:P34"/>
    <mergeCell ref="AA34:AE34"/>
    <mergeCell ref="AF34:AJ34"/>
    <mergeCell ref="AK34:AO34"/>
    <mergeCell ref="Q33:U34"/>
    <mergeCell ref="V33:Z34"/>
    <mergeCell ref="AA33:AE33"/>
    <mergeCell ref="AF35:AJ35"/>
    <mergeCell ref="AK35:AO35"/>
    <mergeCell ref="AP35:AT35"/>
    <mergeCell ref="B35:F35"/>
    <mergeCell ref="AP56:AT58"/>
    <mergeCell ref="G57:K58"/>
    <mergeCell ref="L57:P58"/>
    <mergeCell ref="B36:F36"/>
    <mergeCell ref="G36:K36"/>
    <mergeCell ref="L36:P36"/>
    <mergeCell ref="Q36:U36"/>
    <mergeCell ref="V36:Z36"/>
    <mergeCell ref="AA36:AE36"/>
    <mergeCell ref="B56:F58"/>
    <mergeCell ref="G56:K56"/>
    <mergeCell ref="L56:AE56"/>
    <mergeCell ref="Q57:U58"/>
    <mergeCell ref="V57:Z58"/>
    <mergeCell ref="AA57:AE57"/>
    <mergeCell ref="AA58:AE58"/>
    <mergeCell ref="B37:F37"/>
    <mergeCell ref="AF39:AJ39"/>
    <mergeCell ref="AK39:AO39"/>
    <mergeCell ref="G35:K35"/>
    <mergeCell ref="L35:P35"/>
    <mergeCell ref="Q35:U35"/>
    <mergeCell ref="V35:Z35"/>
    <mergeCell ref="AA35:AE35"/>
    <mergeCell ref="AF36:AJ36"/>
    <mergeCell ref="AK36:AO36"/>
    <mergeCell ref="AK38:AO38"/>
    <mergeCell ref="AF37:AJ37"/>
    <mergeCell ref="AK37:AO37"/>
    <mergeCell ref="G37:K37"/>
    <mergeCell ref="L37:P37"/>
    <mergeCell ref="Q37:U37"/>
    <mergeCell ref="V37:Z37"/>
    <mergeCell ref="AA37:AE37"/>
    <mergeCell ref="AB11:AL11"/>
    <mergeCell ref="AF40:AJ40"/>
    <mergeCell ref="AK40:AO40"/>
    <mergeCell ref="AQ40:AT40"/>
    <mergeCell ref="B40:F40"/>
    <mergeCell ref="G40:K40"/>
    <mergeCell ref="L40:P40"/>
    <mergeCell ref="Q40:U40"/>
    <mergeCell ref="V40:Z40"/>
    <mergeCell ref="AA40:AE40"/>
    <mergeCell ref="B39:F39"/>
    <mergeCell ref="G39:K39"/>
    <mergeCell ref="L39:P39"/>
    <mergeCell ref="Q39:U39"/>
    <mergeCell ref="V39:Z39"/>
    <mergeCell ref="AA39:AE39"/>
    <mergeCell ref="AQ38:AT39"/>
    <mergeCell ref="B38:F38"/>
    <mergeCell ref="G38:K38"/>
    <mergeCell ref="L38:P38"/>
    <mergeCell ref="Q38:U38"/>
    <mergeCell ref="V38:Z38"/>
    <mergeCell ref="AA38:AE38"/>
    <mergeCell ref="AF38:AJ38"/>
  </mergeCells>
  <phoneticPr fontId="2"/>
  <dataValidations count="4">
    <dataValidation type="list" allowBlank="1" showInputMessage="1" showErrorMessage="1" sqref="G36:K40 G60:K64">
      <formula1>"未就学児,40～64歳,その他"</formula1>
    </dataValidation>
    <dataValidation type="list" allowBlank="1" showInputMessage="1" showErrorMessage="1" sqref="G35:K35 G59:K59">
      <formula1>"未就学児,40～64歳,75歳以上,その他"</formula1>
    </dataValidation>
    <dataValidation type="list" allowBlank="1" showInputMessage="1" showErrorMessage="1" sqref="AP35:AT35 AP59:AT59">
      <formula1>"あり,なし（75歳未満）,なし（75歳以上）"</formula1>
    </dataValidation>
    <dataValidation type="list" allowBlank="1" showInputMessage="1" showErrorMessage="1" sqref="AQ40:AT40 AQ64:AT64">
      <formula1>"0,1,2,3,4,5"</formula1>
    </dataValidation>
  </dataValidations>
  <pageMargins left="0.39370078740157483" right="0.39370078740157483" top="0.27559055118110237" bottom="0.27559055118110237" header="0.31496062992125984" footer="0.31496062992125984"/>
  <pageSetup paperSize="9" orientation="portrait" r:id="rId1"/>
  <rowBreaks count="1" manualBreakCount="1">
    <brk id="42" max="4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試算シート </vt:lpstr>
      <vt:lpstr>入力方法</vt:lpstr>
      <vt:lpstr>'試算シート '!Print_Area</vt:lpstr>
      <vt:lpstr>入力方法!Print_Area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ITAKURA034</cp:lastModifiedBy>
  <cp:lastPrinted>2026-03-19T06:31:27Z</cp:lastPrinted>
  <dcterms:created xsi:type="dcterms:W3CDTF">2019-11-14T00:37:28Z</dcterms:created>
  <dcterms:modified xsi:type="dcterms:W3CDTF">2026-03-22T07:51:56Z</dcterms:modified>
</cp:coreProperties>
</file>